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Mi unidad\PROGRAMA 50 VEREDAS\3 - ESC N° 534 Republica de Bolivia\"/>
    </mc:Choice>
  </mc:AlternateContent>
  <xr:revisionPtr revIDLastSave="0" documentId="13_ncr:1_{56D3D129-EA57-4628-B76C-586D9C756D8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Cotizacion Escuela N° 534 Repub" sheetId="1" r:id="rId1"/>
    <sheet name="CERTIFICADO N° 1" sheetId="2" r:id="rId2"/>
    <sheet name="CERTIFICADO N° 2" sheetId="3" r:id="rId3"/>
    <sheet name="CERTIFICADO N°3" sheetId="4" r:id="rId4"/>
    <sheet name="Curva de Avance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NTmXyI+YgUMGq/Z9yGzIl4OOLJ5UvpvYzIrS4FGrXeY="/>
    </ext>
  </extLst>
</workbook>
</file>

<file path=xl/calcChain.xml><?xml version="1.0" encoding="utf-8"?>
<calcChain xmlns="http://schemas.openxmlformats.org/spreadsheetml/2006/main">
  <c r="F15" i="5" l="1"/>
  <c r="E15" i="5"/>
  <c r="D15" i="5"/>
  <c r="C15" i="5"/>
  <c r="D36" i="4"/>
  <c r="E36" i="4"/>
  <c r="F36" i="4"/>
  <c r="H36" i="4"/>
  <c r="I36" i="4" s="1"/>
  <c r="J36" i="4"/>
  <c r="D36" i="3"/>
  <c r="E36" i="3"/>
  <c r="F36" i="3"/>
  <c r="H36" i="3" s="1"/>
  <c r="D36" i="2"/>
  <c r="E36" i="2"/>
  <c r="H36" i="2"/>
  <c r="I36" i="2" s="1"/>
  <c r="J36" i="2"/>
  <c r="H36" i="1"/>
  <c r="H35" i="1"/>
  <c r="H34" i="1"/>
  <c r="H33" i="1"/>
  <c r="H30" i="1"/>
  <c r="H29" i="1"/>
  <c r="H28" i="1"/>
  <c r="H27" i="1"/>
  <c r="H31" i="1" s="1"/>
  <c r="H24" i="1"/>
  <c r="H23" i="1"/>
  <c r="H22" i="1"/>
  <c r="H25" i="1" s="1"/>
  <c r="H19" i="1"/>
  <c r="H18" i="1"/>
  <c r="H17" i="1"/>
  <c r="H20" i="1" s="1"/>
  <c r="H14" i="1"/>
  <c r="H13" i="1"/>
  <c r="H12" i="1"/>
  <c r="H15" i="1" s="1"/>
  <c r="E30" i="1"/>
  <c r="E27" i="1"/>
  <c r="E24" i="1"/>
  <c r="E23" i="1"/>
  <c r="E22" i="1"/>
  <c r="E17" i="1"/>
  <c r="E12" i="1"/>
  <c r="A50" i="1"/>
  <c r="I38" i="1"/>
  <c r="I36" i="3" l="1"/>
  <c r="J36" i="3"/>
  <c r="E35" i="4" l="1"/>
  <c r="D35" i="4"/>
  <c r="H34" i="4"/>
  <c r="J34" i="4" s="1"/>
  <c r="F35" i="3"/>
  <c r="H35" i="3" s="1"/>
  <c r="F35" i="4" s="1"/>
  <c r="H35" i="4" s="1"/>
  <c r="E35" i="3"/>
  <c r="I35" i="3" s="1"/>
  <c r="D35" i="3"/>
  <c r="J35" i="3" s="1"/>
  <c r="H34" i="3"/>
  <c r="I34" i="3" s="1"/>
  <c r="E35" i="2"/>
  <c r="D35" i="2"/>
  <c r="H35" i="2"/>
  <c r="H34" i="2"/>
  <c r="I34" i="2" s="1"/>
  <c r="D27" i="4"/>
  <c r="D24" i="3"/>
  <c r="D20" i="4"/>
  <c r="D33" i="4"/>
  <c r="D32" i="4"/>
  <c r="H29" i="4"/>
  <c r="J29" i="4" s="1"/>
  <c r="D28" i="4"/>
  <c r="D26" i="4"/>
  <c r="H25" i="4"/>
  <c r="I25" i="4" s="1"/>
  <c r="D23" i="4"/>
  <c r="H21" i="4"/>
  <c r="I21" i="4" s="1"/>
  <c r="D18" i="4"/>
  <c r="H29" i="3"/>
  <c r="J29" i="3" s="1"/>
  <c r="H25" i="3"/>
  <c r="J25" i="3" s="1"/>
  <c r="F24" i="3"/>
  <c r="D33" i="3"/>
  <c r="D32" i="3"/>
  <c r="D28" i="3"/>
  <c r="D26" i="3"/>
  <c r="D23" i="3"/>
  <c r="D20" i="3"/>
  <c r="D19" i="3"/>
  <c r="D18" i="3"/>
  <c r="H31" i="2"/>
  <c r="H29" i="2"/>
  <c r="J29" i="2" s="1"/>
  <c r="B9" i="4"/>
  <c r="H21" i="3"/>
  <c r="J21" i="3" s="1"/>
  <c r="B9" i="3"/>
  <c r="H33" i="2"/>
  <c r="F33" i="3" s="1"/>
  <c r="H33" i="3" s="1"/>
  <c r="F33" i="4" s="1"/>
  <c r="H33" i="4" s="1"/>
  <c r="H32" i="2"/>
  <c r="F32" i="3" s="1"/>
  <c r="H32" i="3" s="1"/>
  <c r="F32" i="4" s="1"/>
  <c r="H32" i="4" s="1"/>
  <c r="D32" i="2"/>
  <c r="H30" i="2"/>
  <c r="F30" i="3" s="1"/>
  <c r="H30" i="3" s="1"/>
  <c r="F30" i="4" s="1"/>
  <c r="H30" i="4" s="1"/>
  <c r="H28" i="2"/>
  <c r="F28" i="3" s="1"/>
  <c r="H27" i="2"/>
  <c r="H26" i="2"/>
  <c r="F26" i="3" s="1"/>
  <c r="H26" i="3" s="1"/>
  <c r="F26" i="4" s="1"/>
  <c r="H26" i="4" s="1"/>
  <c r="H25" i="2"/>
  <c r="J25" i="2" s="1"/>
  <c r="H24" i="2"/>
  <c r="H23" i="2"/>
  <c r="F23" i="3" s="1"/>
  <c r="H23" i="3" s="1"/>
  <c r="F23" i="4" s="1"/>
  <c r="H23" i="4" s="1"/>
  <c r="D23" i="2"/>
  <c r="H22" i="2"/>
  <c r="F22" i="3" s="1"/>
  <c r="H21" i="2"/>
  <c r="J21" i="2" s="1"/>
  <c r="H20" i="2"/>
  <c r="F20" i="3" s="1"/>
  <c r="H20" i="3" s="1"/>
  <c r="F20" i="4" s="1"/>
  <c r="H20" i="4" s="1"/>
  <c r="H19" i="2"/>
  <c r="F19" i="3" s="1"/>
  <c r="H19" i="3" s="1"/>
  <c r="F19" i="4" s="1"/>
  <c r="H19" i="4" s="1"/>
  <c r="H18" i="2"/>
  <c r="F18" i="3" s="1"/>
  <c r="H18" i="3" s="1"/>
  <c r="F18" i="4" s="1"/>
  <c r="H18" i="4" s="1"/>
  <c r="B9" i="2"/>
  <c r="J35" i="4" l="1"/>
  <c r="I35" i="4"/>
  <c r="J35" i="2"/>
  <c r="I35" i="2"/>
  <c r="I34" i="4"/>
  <c r="J34" i="3"/>
  <c r="J32" i="2"/>
  <c r="J34" i="2"/>
  <c r="H28" i="3"/>
  <c r="F28" i="4" s="1"/>
  <c r="H28" i="4" s="1"/>
  <c r="J28" i="4" s="1"/>
  <c r="F27" i="3"/>
  <c r="H27" i="3" s="1"/>
  <c r="H22" i="3"/>
  <c r="F22" i="4" s="1"/>
  <c r="H22" i="4" s="1"/>
  <c r="J32" i="4"/>
  <c r="J23" i="4"/>
  <c r="H24" i="3"/>
  <c r="F24" i="4" s="1"/>
  <c r="H24" i="4" s="1"/>
  <c r="J26" i="4"/>
  <c r="D31" i="4"/>
  <c r="D31" i="3"/>
  <c r="D31" i="2"/>
  <c r="J31" i="2" s="1"/>
  <c r="D22" i="4"/>
  <c r="D22" i="3"/>
  <c r="D30" i="3"/>
  <c r="D19" i="4"/>
  <c r="J19" i="4" s="1"/>
  <c r="D24" i="4"/>
  <c r="D30" i="4"/>
  <c r="J30" i="4" s="1"/>
  <c r="D27" i="3"/>
  <c r="J33" i="4"/>
  <c r="J20" i="4"/>
  <c r="J25" i="4"/>
  <c r="J21" i="4"/>
  <c r="J18" i="4"/>
  <c r="I29" i="4"/>
  <c r="J32" i="3"/>
  <c r="I29" i="3"/>
  <c r="J26" i="3"/>
  <c r="I25" i="3"/>
  <c r="I29" i="2"/>
  <c r="F31" i="3"/>
  <c r="H31" i="3" s="1"/>
  <c r="F31" i="4" s="1"/>
  <c r="H31" i="4" s="1"/>
  <c r="D30" i="2"/>
  <c r="J30" i="2" s="1"/>
  <c r="J18" i="3"/>
  <c r="J23" i="3"/>
  <c r="D27" i="2"/>
  <c r="J27" i="2" s="1"/>
  <c r="D19" i="2"/>
  <c r="J19" i="2" s="1"/>
  <c r="J19" i="3"/>
  <c r="D33" i="2"/>
  <c r="J33" i="2" s="1"/>
  <c r="D24" i="2"/>
  <c r="J24" i="2" s="1"/>
  <c r="D26" i="2"/>
  <c r="J26" i="2" s="1"/>
  <c r="D20" i="2"/>
  <c r="J20" i="2" s="1"/>
  <c r="J20" i="3"/>
  <c r="I25" i="2"/>
  <c r="J23" i="2"/>
  <c r="I21" i="2"/>
  <c r="I21" i="3"/>
  <c r="J22" i="4" l="1"/>
  <c r="J28" i="3"/>
  <c r="J24" i="4"/>
  <c r="J24" i="3"/>
  <c r="F27" i="4"/>
  <c r="H27" i="4" s="1"/>
  <c r="J27" i="3"/>
  <c r="J22" i="3"/>
  <c r="J31" i="4"/>
  <c r="J30" i="3"/>
  <c r="J33" i="3"/>
  <c r="D18" i="2"/>
  <c r="J18" i="2" s="1"/>
  <c r="J31" i="3"/>
  <c r="D28" i="2"/>
  <c r="J28" i="2" s="1"/>
  <c r="J27" i="4" l="1"/>
  <c r="D22" i="2"/>
  <c r="J22" i="2" s="1"/>
  <c r="D38" i="3" l="1"/>
  <c r="D38" i="4"/>
  <c r="D38" i="2"/>
  <c r="I12" i="1" l="1"/>
  <c r="E18" i="4" s="1"/>
  <c r="I18" i="4" s="1"/>
  <c r="I38" i="4" s="1"/>
  <c r="E18" i="3"/>
  <c r="I18" i="3" s="1"/>
  <c r="I38" i="3" s="1"/>
  <c r="E27" i="3"/>
  <c r="I27" i="3" s="1"/>
  <c r="E27" i="2"/>
  <c r="I27" i="2" s="1"/>
  <c r="E31" i="3"/>
  <c r="I31" i="3" s="1"/>
  <c r="E33" i="2"/>
  <c r="I33" i="2" s="1"/>
  <c r="E33" i="3"/>
  <c r="I33" i="3" s="1"/>
  <c r="E19" i="3"/>
  <c r="I19" i="3" s="1"/>
  <c r="I23" i="1"/>
  <c r="E27" i="4"/>
  <c r="I27" i="4" s="1"/>
  <c r="I14" i="1"/>
  <c r="E20" i="2" s="1"/>
  <c r="I20" i="2" s="1"/>
  <c r="I24" i="1"/>
  <c r="E28" i="2" s="1"/>
  <c r="I28" i="2" s="1"/>
  <c r="E28" i="4"/>
  <c r="I28" i="4" s="1"/>
  <c r="I30" i="1"/>
  <c r="E33" i="4"/>
  <c r="I33" i="4" s="1"/>
  <c r="I19" i="1"/>
  <c r="E24" i="2" s="1"/>
  <c r="I24" i="2" s="1"/>
  <c r="E24" i="4"/>
  <c r="I24" i="4" s="1"/>
  <c r="I22" i="1"/>
  <c r="E26" i="4" s="1"/>
  <c r="I26" i="4" s="1"/>
  <c r="I13" i="1"/>
  <c r="E19" i="2" s="1"/>
  <c r="I19" i="2" s="1"/>
  <c r="E19" i="4"/>
  <c r="I19" i="4" s="1"/>
  <c r="I18" i="1"/>
  <c r="E23" i="4" s="1"/>
  <c r="I23" i="4" s="1"/>
  <c r="I28" i="1"/>
  <c r="E31" i="4" s="1"/>
  <c r="I31" i="4" s="1"/>
  <c r="E31" i="2"/>
  <c r="I31" i="2" s="1"/>
  <c r="I27" i="1"/>
  <c r="E30" i="2" s="1"/>
  <c r="I30" i="2" s="1"/>
  <c r="E30" i="4"/>
  <c r="I30" i="4" s="1"/>
  <c r="I29" i="1"/>
  <c r="E32" i="3" s="1"/>
  <c r="I32" i="3" s="1"/>
  <c r="E32" i="4"/>
  <c r="I32" i="4" s="1"/>
  <c r="I17" i="1"/>
  <c r="E22" i="3" s="1"/>
  <c r="I22" i="3" s="1"/>
  <c r="E22" i="2"/>
  <c r="I22" i="2" s="1"/>
  <c r="I36" i="1"/>
  <c r="I31" i="1"/>
  <c r="I34" i="1"/>
  <c r="I25" i="1"/>
  <c r="I15" i="1"/>
  <c r="I20" i="1"/>
  <c r="I33" i="1"/>
  <c r="E38" i="2" s="1"/>
  <c r="E38" i="4"/>
  <c r="E16" i="5" l="1"/>
  <c r="J39" i="3"/>
  <c r="J39" i="4"/>
  <c r="F16" i="5"/>
  <c r="E26" i="3"/>
  <c r="I26" i="3" s="1"/>
  <c r="E38" i="3"/>
  <c r="E18" i="2"/>
  <c r="I18" i="2" s="1"/>
  <c r="I38" i="2" s="1"/>
  <c r="E20" i="4"/>
  <c r="I20" i="4" s="1"/>
  <c r="E20" i="3"/>
  <c r="I20" i="3" s="1"/>
  <c r="E32" i="2"/>
  <c r="I32" i="2" s="1"/>
  <c r="E26" i="2"/>
  <c r="I26" i="2" s="1"/>
  <c r="E24" i="3"/>
  <c r="I24" i="3" s="1"/>
  <c r="E23" i="3"/>
  <c r="I23" i="3" s="1"/>
  <c r="E23" i="2"/>
  <c r="I23" i="2" s="1"/>
  <c r="E30" i="3"/>
  <c r="I30" i="3" s="1"/>
  <c r="E28" i="3"/>
  <c r="I28" i="3" s="1"/>
  <c r="E22" i="4"/>
  <c r="I22" i="4" s="1"/>
  <c r="J39" i="2" l="1"/>
  <c r="D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400-000001000000}">
      <text>
        <r>
          <rPr>
            <sz val="10"/>
            <color rgb="FF000000"/>
            <rFont val="Arial"/>
            <scheme val="minor"/>
          </rPr>
          <t>======
ID#AAABnnAkBfA
focem    (2025-07-29 15:20:41)
focem: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zE3MaUFuhNhgTKqZWZwhisMuDeg=="/>
    </ext>
  </extLst>
</comments>
</file>

<file path=xl/sharedStrings.xml><?xml version="1.0" encoding="utf-8"?>
<sst xmlns="http://schemas.openxmlformats.org/spreadsheetml/2006/main" count="235" uniqueCount="87">
  <si>
    <t>Fondo de Asistencia Educativa</t>
  </si>
  <si>
    <t>Municipalidad de la ciudad de Santa Fe</t>
  </si>
  <si>
    <t>Escuela</t>
  </si>
  <si>
    <t>Dirección</t>
  </si>
  <si>
    <t>Juan Díaz de Solís 4802 ; Matheu 3099; Republica de Siria y Callejon Roca; Roque Saenz peña 6150; Pedro de Espinoza 700</t>
  </si>
  <si>
    <t>Obra</t>
  </si>
  <si>
    <t>Mejoramiento de veredas</t>
  </si>
  <si>
    <t>Fecha</t>
  </si>
  <si>
    <t>Porcentaje Incidencia</t>
  </si>
  <si>
    <t>ITEM</t>
  </si>
  <si>
    <t>TAREAS A EJECUTAR</t>
  </si>
  <si>
    <t>U.</t>
  </si>
  <si>
    <t>CANT.</t>
  </si>
  <si>
    <t>PREC. UN.</t>
  </si>
  <si>
    <t>PREC.TOTAL</t>
  </si>
  <si>
    <t>OFICIAL</t>
  </si>
  <si>
    <t>OFERTA</t>
  </si>
  <si>
    <t xml:space="preserve">TRABAJOS PRELIMINARES </t>
  </si>
  <si>
    <t>Cartel de obra</t>
  </si>
  <si>
    <t>m2</t>
  </si>
  <si>
    <t xml:space="preserve">Limpieza inicial y final de obra </t>
  </si>
  <si>
    <t xml:space="preserve">Nivelación del terreno y replanteo de obra. </t>
  </si>
  <si>
    <t>SUB TOTAL:</t>
  </si>
  <si>
    <t>DEMOLICIONES Y RETIRO</t>
  </si>
  <si>
    <t>Demolicion de contrapiso y otros solados</t>
  </si>
  <si>
    <t>Alquiler de volquete o flete para el acarreo de material</t>
  </si>
  <si>
    <t>uni</t>
  </si>
  <si>
    <t>CONTRAPISOS</t>
  </si>
  <si>
    <t xml:space="preserve">Junta de dilatacion 1,5cm </t>
  </si>
  <si>
    <t>ml</t>
  </si>
  <si>
    <t>Hormigon de cascotes e:8cm</t>
  </si>
  <si>
    <t>VEREDAS</t>
  </si>
  <si>
    <t>Loseta Granitica 40 x 40 cm - 8 vainillas</t>
  </si>
  <si>
    <t>Loseta Podotactil 40 x 40 cm</t>
  </si>
  <si>
    <t xml:space="preserve">PRESUPUESTO OFICIAL </t>
  </si>
  <si>
    <t>El computo que forma parte de este formulario se realiza en base a los valores del mercado y es con fines orientativos teniendo en cuenta el IVA, la empresa cotizará  por items y mano de obra para la realización de todos los trabajos detallados, para llegar a un monto final, por la provisión de los materiales por diferencias en el computo. Los oferentes deberán cumplir con todos los  o  las empresas deberán tener un profesional técnico responsable de la obra recibos habilitados, todo ellos deberá ser acreditado a la presentación de la oferta adjuntando las fotocopias condiciones de facturar la ejecución o prestación de servicios, contando a tal efecto con el talonario de facturas requisitos impositivos y estar en (deberá constar Nº de matricula) el que visará la oferta.</t>
  </si>
  <si>
    <t xml:space="preserve">Fondo de Asistencia Educativa - FAE </t>
  </si>
  <si>
    <t>Ciudad de Santa Fe de la Vera Cruz</t>
  </si>
  <si>
    <t xml:space="preserve"> </t>
  </si>
  <si>
    <t xml:space="preserve">MEJORAMIENTO DE VEREDAS </t>
  </si>
  <si>
    <t>CERTIFICADO N° 1</t>
  </si>
  <si>
    <t>Empresa contratista:   ---------------------</t>
  </si>
  <si>
    <t>Fecha de contrato: ---------------------------</t>
  </si>
  <si>
    <t>Monto de obra: -------------------------------</t>
  </si>
  <si>
    <t>Anticipo: -------------------------------</t>
  </si>
  <si>
    <t>(A)</t>
  </si>
  <si>
    <t>(B)</t>
  </si>
  <si>
    <t>(C)</t>
  </si>
  <si>
    <t>(D)</t>
  </si>
  <si>
    <t>(E)</t>
  </si>
  <si>
    <t>(F)</t>
  </si>
  <si>
    <t>(G)</t>
  </si>
  <si>
    <t>Rubro</t>
  </si>
  <si>
    <t>Ítems</t>
  </si>
  <si>
    <t>$ Presupuesto Base</t>
  </si>
  <si>
    <t>% Incid s/ Pres. Base</t>
  </si>
  <si>
    <t>%  Acum Certificado Ant. p/ Ítem</t>
  </si>
  <si>
    <t xml:space="preserve">% Presente Certificado </t>
  </si>
  <si>
    <t>% Avance Acum a fecha p/ Ítem</t>
  </si>
  <si>
    <t>% Total Ejec. Obra s/ Base</t>
  </si>
  <si>
    <t>Monto Obra Acum  $ Ejec a Fecha</t>
  </si>
  <si>
    <t>.</t>
  </si>
  <si>
    <r>
      <rPr>
        <b/>
        <sz val="10"/>
        <color theme="1"/>
        <rFont val="Arial"/>
      </rPr>
      <t>TOTAL PRECIO OFERTA</t>
    </r>
    <r>
      <rPr>
        <sz val="10"/>
        <color theme="1"/>
        <rFont val="Arial"/>
      </rPr>
      <t xml:space="preserve"> ---------&gt;</t>
    </r>
  </si>
  <si>
    <t>% Avance Acumulado Mensual:</t>
  </si>
  <si>
    <t>MONTO TOTAL ACUMUL.(Oferta x Avance)</t>
  </si>
  <si>
    <t>Contratista: Representante Técnico</t>
  </si>
  <si>
    <t>Dirección de Obra</t>
  </si>
  <si>
    <t>CERTIFICADO N° 2</t>
  </si>
  <si>
    <t>CERTIFICADO N° 3</t>
  </si>
  <si>
    <r>
      <rPr>
        <b/>
        <sz val="10"/>
        <color theme="1"/>
        <rFont val="Arial"/>
      </rPr>
      <t>TOTAL PRECIO OFERTA</t>
    </r>
    <r>
      <rPr>
        <sz val="10"/>
        <color theme="1"/>
        <rFont val="Arial"/>
      </rPr>
      <t xml:space="preserve"> ---------&gt;</t>
    </r>
  </si>
  <si>
    <t>CURVA DE INVERSIONES Y DE AVANCE DE OBRA</t>
  </si>
  <si>
    <t>Inicio de obra</t>
  </si>
  <si>
    <t>Medición 1</t>
  </si>
  <si>
    <t>Medición 2</t>
  </si>
  <si>
    <t>Medición 3</t>
  </si>
  <si>
    <t>Previsto</t>
  </si>
  <si>
    <t>Real</t>
  </si>
  <si>
    <t>Hormigon armado e=12 cm terminación a la llana  (rampa vehicular)</t>
  </si>
  <si>
    <t>MOBILIARIO</t>
  </si>
  <si>
    <t>anticipo 15/9/2025</t>
  </si>
  <si>
    <t>ESC N° 534 Republica de Bolivia</t>
  </si>
  <si>
    <t>Retiro de piso/revestimiento</t>
  </si>
  <si>
    <t>Parquización</t>
  </si>
  <si>
    <t>Total</t>
  </si>
  <si>
    <t xml:space="preserve">Bordillo  (zocalo de cinta verde) </t>
  </si>
  <si>
    <t>Banco de hormigón 6,20m de largo x 0,40m de ancho</t>
  </si>
  <si>
    <t>Rejilla para desague pluvial de acceso vehicular (2,12 x 1,02)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</si>
</sst>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\ * #,##0.00_-;\-&quot;$&quot;\ * #,##0.00_-;_-&quot;$&quot;\ * &quot;-&quot;??_-;_-@"/>
    <numFmt numFmtId="165" formatCode="d/mm/yyyy"/>
    <numFmt numFmtId="166" formatCode="_ [$$-2C0A]\ * #,##0.00_ ;_ [$$-2C0A]\ * \-#,##0.00_ ;_ [$$-2C0A]\ * &quot;-&quot;??_ ;_ @_ "/>
    <numFmt numFmtId="167" formatCode="d\-m"/>
    <numFmt numFmtId="168" formatCode="[$ $]#,##0.00"/>
    <numFmt numFmtId="169" formatCode="[$-C0A]mmm\-yy"/>
    <numFmt numFmtId="170" formatCode="&quot;$&quot;\ #,##0.00"/>
    <numFmt numFmtId="171" formatCode="0.000%"/>
    <numFmt numFmtId="172" formatCode="[$$-2C0A]\ #,##0.00"/>
  </numFmts>
  <fonts count="38" x14ac:knownFonts="1">
    <font>
      <sz val="10"/>
      <color rgb="FF000000"/>
      <name val="Arial"/>
      <scheme val="minor"/>
    </font>
    <font>
      <b/>
      <sz val="17"/>
      <color theme="1"/>
      <name val="Arial"/>
    </font>
    <font>
      <sz val="17"/>
      <color theme="1"/>
      <name val="Arial"/>
    </font>
    <font>
      <sz val="17"/>
      <color rgb="FFFF0000"/>
      <name val="Arial"/>
    </font>
    <font>
      <sz val="8"/>
      <color theme="1"/>
      <name val="Arial"/>
    </font>
    <font>
      <sz val="10"/>
      <color rgb="FF000000"/>
      <name val="Arial"/>
    </font>
    <font>
      <b/>
      <sz val="17"/>
      <color rgb="FFFFFFFF"/>
      <name val="Arial"/>
    </font>
    <font>
      <sz val="10"/>
      <color theme="1"/>
      <name val="Arial"/>
    </font>
    <font>
      <b/>
      <sz val="17"/>
      <color theme="0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4"/>
      <color rgb="FFFF0000"/>
      <name val="Arial"/>
    </font>
    <font>
      <sz val="11"/>
      <color rgb="FF000000"/>
      <name val="Arial"/>
    </font>
    <font>
      <sz val="11"/>
      <color theme="1"/>
      <name val="Arial"/>
    </font>
    <font>
      <sz val="13"/>
      <color theme="1"/>
      <name val="Arial"/>
    </font>
    <font>
      <b/>
      <sz val="13"/>
      <color theme="1"/>
      <name val="Arial"/>
    </font>
    <font>
      <sz val="11"/>
      <color rgb="FFFF0000"/>
      <name val="Arial"/>
    </font>
    <font>
      <sz val="12"/>
      <color theme="1"/>
      <name val="Arial"/>
    </font>
    <font>
      <b/>
      <sz val="14"/>
      <color theme="1"/>
      <name val="Calibri"/>
    </font>
    <font>
      <sz val="14"/>
      <color theme="1"/>
      <name val="Arial"/>
    </font>
    <font>
      <sz val="10"/>
      <color rgb="FFFF0000"/>
      <name val="Arial"/>
    </font>
    <font>
      <b/>
      <sz val="11"/>
      <color theme="1"/>
      <name val="Arial"/>
    </font>
    <font>
      <b/>
      <sz val="16"/>
      <color theme="1"/>
      <name val="Arial"/>
    </font>
    <font>
      <b/>
      <sz val="10"/>
      <color rgb="FFFF0000"/>
      <name val="Arial"/>
    </font>
    <font>
      <b/>
      <i/>
      <sz val="10"/>
      <color theme="1"/>
      <name val="Arial"/>
    </font>
    <font>
      <b/>
      <i/>
      <sz val="9"/>
      <color theme="1"/>
      <name val="Arial"/>
    </font>
    <font>
      <b/>
      <sz val="8"/>
      <color rgb="FFFF00FF"/>
      <name val="Arial"/>
    </font>
    <font>
      <b/>
      <sz val="8"/>
      <color theme="1"/>
      <name val="Arial"/>
    </font>
    <font>
      <sz val="10"/>
      <color rgb="FFC0C0C0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b/>
      <u/>
      <sz val="10"/>
      <color theme="1"/>
      <name val="Arial"/>
    </font>
    <font>
      <b/>
      <u/>
      <sz val="12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sz val="14"/>
      <color rgb="FFFF0000"/>
      <name val="Arial"/>
    </font>
    <font>
      <b/>
      <sz val="13"/>
      <color rgb="FFFF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0" tint="-0.34998626667073579"/>
        <bgColor rgb="FFD9D9D9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2" fillId="0" borderId="0" xfId="0" applyFont="1"/>
    <xf numFmtId="0" fontId="6" fillId="2" borderId="1" xfId="0" applyFont="1" applyFill="1" applyBorder="1"/>
    <xf numFmtId="0" fontId="7" fillId="0" borderId="0" xfId="0" applyFont="1" applyAlignment="1">
      <alignment horizontal="center"/>
    </xf>
    <xf numFmtId="0" fontId="8" fillId="2" borderId="6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11" fillId="4" borderId="16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left" wrapText="1"/>
    </xf>
    <xf numFmtId="10" fontId="7" fillId="7" borderId="17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166" fontId="15" fillId="4" borderId="18" xfId="0" applyNumberFormat="1" applyFont="1" applyFill="1" applyBorder="1" applyAlignment="1">
      <alignment horizontal="center" wrapText="1"/>
    </xf>
    <xf numFmtId="166" fontId="15" fillId="4" borderId="19" xfId="0" applyNumberFormat="1" applyFont="1" applyFill="1" applyBorder="1" applyAlignment="1">
      <alignment horizontal="center" wrapText="1"/>
    </xf>
    <xf numFmtId="10" fontId="7" fillId="0" borderId="20" xfId="0" applyNumberFormat="1" applyFont="1" applyBorder="1" applyAlignment="1">
      <alignment horizontal="center"/>
    </xf>
    <xf numFmtId="0" fontId="14" fillId="0" borderId="21" xfId="0" applyFont="1" applyBorder="1" applyAlignment="1">
      <alignment horizontal="left" wrapText="1"/>
    </xf>
    <xf numFmtId="0" fontId="14" fillId="0" borderId="21" xfId="0" applyFont="1" applyBorder="1" applyAlignment="1">
      <alignment horizontal="center" wrapText="1"/>
    </xf>
    <xf numFmtId="0" fontId="10" fillId="8" borderId="18" xfId="0" applyFont="1" applyFill="1" applyBorder="1" applyAlignment="1">
      <alignment horizontal="left"/>
    </xf>
    <xf numFmtId="10" fontId="7" fillId="8" borderId="20" xfId="0" applyNumberFormat="1" applyFont="1" applyFill="1" applyBorder="1" applyAlignment="1">
      <alignment horizontal="center"/>
    </xf>
    <xf numFmtId="10" fontId="7" fillId="2" borderId="20" xfId="0" applyNumberFormat="1" applyFont="1" applyFill="1" applyBorder="1" applyAlignment="1">
      <alignment horizontal="center"/>
    </xf>
    <xf numFmtId="2" fontId="14" fillId="0" borderId="21" xfId="0" applyNumberFormat="1" applyFont="1" applyBorder="1" applyAlignment="1">
      <alignment horizontal="center" wrapText="1"/>
    </xf>
    <xf numFmtId="0" fontId="5" fillId="0" borderId="0" xfId="0" applyFont="1"/>
    <xf numFmtId="166" fontId="7" fillId="0" borderId="0" xfId="0" applyNumberFormat="1" applyFont="1"/>
    <xf numFmtId="10" fontId="10" fillId="9" borderId="22" xfId="0" applyNumberFormat="1" applyFont="1" applyFill="1" applyBorder="1" applyAlignment="1">
      <alignment horizontal="center"/>
    </xf>
    <xf numFmtId="0" fontId="20" fillId="0" borderId="0" xfId="0" applyFont="1"/>
    <xf numFmtId="168" fontId="19" fillId="0" borderId="0" xfId="0" applyNumberFormat="1" applyFont="1" applyAlignment="1">
      <alignment horizontal="center"/>
    </xf>
    <xf numFmtId="0" fontId="1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49" fontId="25" fillId="0" borderId="31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 wrapText="1"/>
    </xf>
    <xf numFmtId="2" fontId="26" fillId="0" borderId="17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top"/>
    </xf>
    <xf numFmtId="49" fontId="27" fillId="0" borderId="0" xfId="0" applyNumberFormat="1" applyFont="1" applyAlignment="1">
      <alignment horizontal="right" vertical="top" wrapText="1"/>
    </xf>
    <xf numFmtId="49" fontId="28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5" borderId="16" xfId="0" applyFont="1" applyFill="1" applyBorder="1" applyAlignment="1">
      <alignment vertical="center" wrapText="1"/>
    </xf>
    <xf numFmtId="2" fontId="29" fillId="7" borderId="34" xfId="0" applyNumberFormat="1" applyFont="1" applyFill="1" applyBorder="1" applyAlignment="1">
      <alignment horizontal="center" vertical="center"/>
    </xf>
    <xf numFmtId="2" fontId="29" fillId="7" borderId="35" xfId="0" applyNumberFormat="1" applyFont="1" applyFill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1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/>
    </xf>
    <xf numFmtId="10" fontId="24" fillId="0" borderId="8" xfId="0" applyNumberFormat="1" applyFont="1" applyBorder="1" applyAlignment="1">
      <alignment horizontal="center"/>
    </xf>
    <xf numFmtId="172" fontId="7" fillId="0" borderId="8" xfId="0" applyNumberFormat="1" applyFont="1" applyBorder="1" applyAlignment="1">
      <alignment horizontal="center"/>
    </xf>
    <xf numFmtId="170" fontId="7" fillId="0" borderId="36" xfId="0" applyNumberFormat="1" applyFont="1" applyBorder="1" applyAlignment="1">
      <alignment horizontal="center" vertical="center"/>
    </xf>
    <xf numFmtId="10" fontId="7" fillId="0" borderId="36" xfId="0" applyNumberFormat="1" applyFont="1" applyBorder="1" applyAlignment="1">
      <alignment horizontal="center"/>
    </xf>
    <xf numFmtId="10" fontId="24" fillId="0" borderId="36" xfId="0" applyNumberFormat="1" applyFont="1" applyBorder="1" applyAlignment="1">
      <alignment horizontal="center"/>
    </xf>
    <xf numFmtId="172" fontId="7" fillId="0" borderId="36" xfId="0" applyNumberFormat="1" applyFont="1" applyBorder="1" applyAlignment="1">
      <alignment horizontal="center"/>
    </xf>
    <xf numFmtId="10" fontId="7" fillId="0" borderId="37" xfId="0" applyNumberFormat="1" applyFont="1" applyBorder="1" applyAlignment="1">
      <alignment horizontal="center"/>
    </xf>
    <xf numFmtId="10" fontId="24" fillId="0" borderId="37" xfId="0" applyNumberFormat="1" applyFont="1" applyBorder="1" applyAlignment="1">
      <alignment horizontal="center"/>
    </xf>
    <xf numFmtId="172" fontId="7" fillId="0" borderId="37" xfId="0" applyNumberFormat="1" applyFont="1" applyBorder="1" applyAlignment="1">
      <alignment horizontal="center"/>
    </xf>
    <xf numFmtId="171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2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0" fontId="30" fillId="0" borderId="25" xfId="0" applyNumberFormat="1" applyFont="1" applyBorder="1" applyAlignment="1">
      <alignment horizontal="center" vertical="center"/>
    </xf>
    <xf numFmtId="172" fontId="10" fillId="0" borderId="26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left" vertical="center"/>
    </xf>
    <xf numFmtId="0" fontId="7" fillId="0" borderId="25" xfId="0" applyFont="1" applyBorder="1" applyAlignment="1">
      <alignment horizontal="center"/>
    </xf>
    <xf numFmtId="10" fontId="10" fillId="0" borderId="25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38" xfId="0" applyFont="1" applyBorder="1"/>
    <xf numFmtId="0" fontId="7" fillId="0" borderId="38" xfId="0" applyFont="1" applyBorder="1" applyAlignment="1">
      <alignment horizontal="center"/>
    </xf>
    <xf numFmtId="10" fontId="7" fillId="0" borderId="38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" fontId="7" fillId="0" borderId="18" xfId="0" applyNumberFormat="1" applyFont="1" applyBorder="1"/>
    <xf numFmtId="17" fontId="7" fillId="0" borderId="18" xfId="0" applyNumberFormat="1" applyFont="1" applyBorder="1" applyAlignment="1">
      <alignment horizontal="center"/>
    </xf>
    <xf numFmtId="14" fontId="7" fillId="0" borderId="18" xfId="0" applyNumberFormat="1" applyFont="1" applyBorder="1" applyAlignment="1">
      <alignment horizontal="center"/>
    </xf>
    <xf numFmtId="17" fontId="7" fillId="0" borderId="39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18" xfId="0" applyNumberFormat="1" applyFont="1" applyBorder="1" applyAlignment="1">
      <alignment horizontal="center"/>
    </xf>
    <xf numFmtId="10" fontId="7" fillId="4" borderId="13" xfId="0" applyNumberFormat="1" applyFont="1" applyFill="1" applyBorder="1" applyAlignment="1">
      <alignment horizontal="center"/>
    </xf>
    <xf numFmtId="10" fontId="7" fillId="10" borderId="13" xfId="0" applyNumberFormat="1" applyFont="1" applyFill="1" applyBorder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0" fontId="35" fillId="0" borderId="0" xfId="0" applyNumberFormat="1" applyFont="1" applyAlignment="1">
      <alignment horizontal="center"/>
    </xf>
    <xf numFmtId="0" fontId="4" fillId="0" borderId="0" xfId="0" applyFont="1"/>
    <xf numFmtId="10" fontId="28" fillId="0" borderId="0" xfId="0" applyNumberFormat="1" applyFont="1" applyAlignment="1">
      <alignment horizontal="center"/>
    </xf>
    <xf numFmtId="0" fontId="28" fillId="0" borderId="0" xfId="0" applyFont="1"/>
    <xf numFmtId="10" fontId="10" fillId="0" borderId="0" xfId="0" applyNumberFormat="1" applyFont="1" applyAlignment="1">
      <alignment horizontal="center"/>
    </xf>
    <xf numFmtId="10" fontId="10" fillId="0" borderId="38" xfId="0" applyNumberFormat="1" applyFont="1" applyBorder="1" applyAlignment="1">
      <alignment horizontal="center"/>
    </xf>
    <xf numFmtId="0" fontId="10" fillId="0" borderId="38" xfId="0" applyFont="1" applyBorder="1"/>
    <xf numFmtId="10" fontId="7" fillId="0" borderId="38" xfId="0" applyNumberFormat="1" applyFont="1" applyBorder="1"/>
    <xf numFmtId="10" fontId="7" fillId="0" borderId="0" xfId="0" applyNumberFormat="1" applyFont="1"/>
    <xf numFmtId="0" fontId="0" fillId="0" borderId="0" xfId="0" applyFont="1" applyAlignment="1"/>
    <xf numFmtId="0" fontId="2" fillId="0" borderId="5" xfId="0" applyFont="1" applyBorder="1" applyAlignment="1">
      <alignment horizontal="center"/>
    </xf>
    <xf numFmtId="0" fontId="8" fillId="2" borderId="15" xfId="0" applyFont="1" applyFill="1" applyBorder="1"/>
    <xf numFmtId="0" fontId="8" fillId="2" borderId="27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wrapText="1"/>
    </xf>
    <xf numFmtId="0" fontId="11" fillId="6" borderId="5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right" vertical="center" wrapText="1"/>
    </xf>
    <xf numFmtId="0" fontId="13" fillId="0" borderId="19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0" fontId="14" fillId="0" borderId="19" xfId="0" applyFont="1" applyBorder="1" applyAlignment="1">
      <alignment wrapText="1"/>
    </xf>
    <xf numFmtId="167" fontId="11" fillId="8" borderId="39" xfId="0" applyNumberFormat="1" applyFont="1" applyFill="1" applyBorder="1" applyAlignment="1">
      <alignment horizontal="right" vertical="center" wrapText="1"/>
    </xf>
    <xf numFmtId="2" fontId="13" fillId="8" borderId="5" xfId="0" applyNumberFormat="1" applyFont="1" applyFill="1" applyBorder="1" applyAlignment="1">
      <alignment horizontal="center" wrapText="1"/>
    </xf>
    <xf numFmtId="0" fontId="17" fillId="8" borderId="5" xfId="0" applyFont="1" applyFill="1" applyBorder="1" applyAlignment="1">
      <alignment horizontal="center" wrapText="1"/>
    </xf>
    <xf numFmtId="2" fontId="15" fillId="8" borderId="5" xfId="0" applyNumberFormat="1" applyFont="1" applyFill="1" applyBorder="1" applyAlignment="1">
      <alignment horizontal="center" wrapText="1"/>
    </xf>
    <xf numFmtId="166" fontId="16" fillId="8" borderId="5" xfId="0" applyNumberFormat="1" applyFont="1" applyFill="1" applyBorder="1" applyAlignment="1">
      <alignment horizontal="center" wrapText="1"/>
    </xf>
    <xf numFmtId="2" fontId="14" fillId="0" borderId="5" xfId="0" applyNumberFormat="1" applyFont="1" applyBorder="1" applyAlignment="1">
      <alignment wrapText="1"/>
    </xf>
    <xf numFmtId="2" fontId="14" fillId="0" borderId="22" xfId="0" applyNumberFormat="1" applyFont="1" applyBorder="1" applyAlignment="1">
      <alignment horizontal="center" wrapText="1"/>
    </xf>
    <xf numFmtId="2" fontId="13" fillId="0" borderId="19" xfId="0" applyNumberFormat="1" applyFont="1" applyBorder="1" applyAlignment="1">
      <alignment horizontal="left" wrapText="1"/>
    </xf>
    <xf numFmtId="2" fontId="13" fillId="0" borderId="5" xfId="0" applyNumberFormat="1" applyFont="1" applyBorder="1" applyAlignment="1">
      <alignment horizontal="center" wrapText="1"/>
    </xf>
    <xf numFmtId="0" fontId="11" fillId="4" borderId="29" xfId="0" applyFont="1" applyFill="1" applyBorder="1" applyAlignment="1">
      <alignment vertical="center" wrapText="1"/>
    </xf>
    <xf numFmtId="2" fontId="14" fillId="0" borderId="19" xfId="0" applyNumberFormat="1" applyFont="1" applyBorder="1" applyAlignment="1">
      <alignment wrapText="1"/>
    </xf>
    <xf numFmtId="0" fontId="18" fillId="8" borderId="5" xfId="0" applyFont="1" applyFill="1" applyBorder="1" applyAlignment="1">
      <alignment wrapText="1"/>
    </xf>
    <xf numFmtId="166" fontId="16" fillId="8" borderId="5" xfId="0" applyNumberFormat="1" applyFont="1" applyFill="1" applyBorder="1" applyAlignment="1">
      <alignment horizontal="center"/>
    </xf>
    <xf numFmtId="0" fontId="0" fillId="0" borderId="0" xfId="0" applyFont="1" applyAlignment="1"/>
    <xf numFmtId="170" fontId="7" fillId="0" borderId="41" xfId="0" applyNumberFormat="1" applyFont="1" applyBorder="1" applyAlignment="1">
      <alignment horizontal="center" vertical="center"/>
    </xf>
    <xf numFmtId="171" fontId="7" fillId="0" borderId="42" xfId="0" applyNumberFormat="1" applyFont="1" applyBorder="1" applyAlignment="1">
      <alignment horizontal="center" vertical="center"/>
    </xf>
    <xf numFmtId="10" fontId="7" fillId="0" borderId="42" xfId="0" applyNumberFormat="1" applyFont="1" applyBorder="1" applyAlignment="1">
      <alignment horizontal="center"/>
    </xf>
    <xf numFmtId="10" fontId="24" fillId="0" borderId="43" xfId="0" applyNumberFormat="1" applyFont="1" applyBorder="1" applyAlignment="1">
      <alignment horizontal="center"/>
    </xf>
    <xf numFmtId="10" fontId="7" fillId="0" borderId="43" xfId="0" applyNumberFormat="1" applyFont="1" applyBorder="1" applyAlignment="1">
      <alignment horizontal="center"/>
    </xf>
    <xf numFmtId="172" fontId="7" fillId="0" borderId="43" xfId="0" applyNumberFormat="1" applyFont="1" applyBorder="1" applyAlignment="1">
      <alignment horizontal="center"/>
    </xf>
    <xf numFmtId="10" fontId="7" fillId="9" borderId="20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wrapText="1"/>
    </xf>
    <xf numFmtId="170" fontId="7" fillId="0" borderId="13" xfId="0" applyNumberFormat="1" applyFont="1" applyBorder="1" applyAlignment="1">
      <alignment horizontal="center" vertical="center"/>
    </xf>
    <xf numFmtId="171" fontId="7" fillId="0" borderId="13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172" fontId="7" fillId="0" borderId="45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0" fillId="0" borderId="0" xfId="0"/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168" fontId="15" fillId="4" borderId="18" xfId="0" applyNumberFormat="1" applyFont="1" applyFill="1" applyBorder="1" applyAlignment="1">
      <alignment horizontal="right" wrapText="1"/>
    </xf>
    <xf numFmtId="168" fontId="15" fillId="8" borderId="5" xfId="0" applyNumberFormat="1" applyFont="1" applyFill="1" applyBorder="1" applyAlignment="1">
      <alignment horizontal="right" wrapText="1"/>
    </xf>
    <xf numFmtId="10" fontId="7" fillId="0" borderId="0" xfId="0" applyNumberFormat="1" applyFont="1" applyAlignment="1">
      <alignment wrapText="1"/>
    </xf>
    <xf numFmtId="168" fontId="11" fillId="6" borderId="5" xfId="0" applyNumberFormat="1" applyFont="1" applyFill="1" applyBorder="1" applyAlignment="1">
      <alignment horizontal="right" wrapText="1"/>
    </xf>
    <xf numFmtId="0" fontId="11" fillId="3" borderId="29" xfId="0" applyFont="1" applyFill="1" applyBorder="1" applyAlignment="1">
      <alignment horizontal="right" wrapText="1"/>
    </xf>
    <xf numFmtId="166" fontId="7" fillId="3" borderId="5" xfId="0" applyNumberFormat="1" applyFont="1" applyFill="1" applyBorder="1"/>
    <xf numFmtId="168" fontId="15" fillId="3" borderId="5" xfId="0" applyNumberFormat="1" applyFont="1" applyFill="1" applyBorder="1" applyAlignment="1">
      <alignment horizontal="right" wrapText="1"/>
    </xf>
    <xf numFmtId="164" fontId="7" fillId="0" borderId="0" xfId="0" applyNumberFormat="1" applyFont="1"/>
    <xf numFmtId="0" fontId="11" fillId="3" borderId="46" xfId="0" applyFont="1" applyFill="1" applyBorder="1" applyAlignment="1">
      <alignment horizontal="right" wrapText="1"/>
    </xf>
    <xf numFmtId="2" fontId="14" fillId="0" borderId="18" xfId="0" applyNumberFormat="1" applyFont="1" applyBorder="1" applyAlignment="1">
      <alignment wrapText="1"/>
    </xf>
    <xf numFmtId="168" fontId="15" fillId="0" borderId="0" xfId="0" applyNumberFormat="1" applyFont="1" applyAlignment="1">
      <alignment horizontal="right"/>
    </xf>
    <xf numFmtId="166" fontId="15" fillId="3" borderId="18" xfId="0" applyNumberFormat="1" applyFont="1" applyFill="1" applyBorder="1" applyAlignment="1">
      <alignment horizontal="center" wrapText="1"/>
    </xf>
    <xf numFmtId="168" fontId="15" fillId="3" borderId="18" xfId="0" applyNumberFormat="1" applyFont="1" applyFill="1" applyBorder="1" applyAlignment="1">
      <alignment horizontal="right" wrapText="1"/>
    </xf>
    <xf numFmtId="166" fontId="7" fillId="0" borderId="5" xfId="0" applyNumberFormat="1" applyFont="1" applyBorder="1"/>
    <xf numFmtId="0" fontId="7" fillId="0" borderId="47" xfId="0" applyFont="1" applyBorder="1"/>
    <xf numFmtId="2" fontId="13" fillId="11" borderId="5" xfId="0" applyNumberFormat="1" applyFont="1" applyFill="1" applyBorder="1" applyAlignment="1">
      <alignment horizontal="center" wrapText="1"/>
    </xf>
    <xf numFmtId="0" fontId="17" fillId="11" borderId="5" xfId="0" applyFont="1" applyFill="1" applyBorder="1" applyAlignment="1">
      <alignment horizontal="center" wrapText="1"/>
    </xf>
    <xf numFmtId="0" fontId="18" fillId="11" borderId="5" xfId="0" applyFont="1" applyFill="1" applyBorder="1" applyAlignment="1">
      <alignment wrapText="1"/>
    </xf>
    <xf numFmtId="166" fontId="16" fillId="11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166" fontId="16" fillId="0" borderId="0" xfId="0" applyNumberFormat="1" applyFont="1" applyAlignment="1">
      <alignment horizontal="center"/>
    </xf>
    <xf numFmtId="0" fontId="19" fillId="0" borderId="0" xfId="0" applyFont="1"/>
    <xf numFmtId="0" fontId="36" fillId="0" borderId="0" xfId="0" applyFont="1"/>
    <xf numFmtId="0" fontId="0" fillId="0" borderId="0" xfId="0" applyFont="1" applyAlignment="1"/>
    <xf numFmtId="0" fontId="11" fillId="8" borderId="18" xfId="0" applyFont="1" applyFill="1" applyBorder="1" applyAlignment="1">
      <alignment vertical="center"/>
    </xf>
    <xf numFmtId="0" fontId="11" fillId="8" borderId="18" xfId="0" applyFont="1" applyFill="1" applyBorder="1" applyAlignment="1">
      <alignment horizontal="center"/>
    </xf>
    <xf numFmtId="4" fontId="37" fillId="8" borderId="18" xfId="0" applyNumberFormat="1" applyFont="1" applyFill="1" applyBorder="1" applyAlignment="1">
      <alignment horizontal="center"/>
    </xf>
    <xf numFmtId="0" fontId="16" fillId="11" borderId="19" xfId="0" applyFont="1" applyFill="1" applyBorder="1" applyAlignment="1">
      <alignment horizontal="center" wrapText="1"/>
    </xf>
    <xf numFmtId="0" fontId="16" fillId="11" borderId="5" xfId="0" applyFont="1" applyFill="1" applyBorder="1" applyAlignment="1">
      <alignment horizontal="center" wrapText="1"/>
    </xf>
    <xf numFmtId="0" fontId="16" fillId="8" borderId="19" xfId="0" applyFont="1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10" fontId="10" fillId="5" borderId="8" xfId="0" applyNumberFormat="1" applyFont="1" applyFill="1" applyBorder="1" applyAlignment="1">
      <alignment horizontal="center" wrapText="1"/>
    </xf>
    <xf numFmtId="10" fontId="10" fillId="5" borderId="15" xfId="0" applyNumberFormat="1" applyFont="1" applyFill="1" applyBorder="1" applyAlignment="1">
      <alignment horizontal="center" wrapText="1"/>
    </xf>
    <xf numFmtId="10" fontId="10" fillId="5" borderId="44" xfId="0" applyNumberFormat="1" applyFont="1" applyFill="1" applyBorder="1" applyAlignment="1">
      <alignment horizontal="center" wrapText="1"/>
    </xf>
    <xf numFmtId="0" fontId="2" fillId="3" borderId="4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165" fontId="2" fillId="4" borderId="19" xfId="0" applyNumberFormat="1" applyFont="1" applyFill="1" applyBorder="1" applyAlignment="1">
      <alignment horizontal="left"/>
    </xf>
    <xf numFmtId="0" fontId="9" fillId="0" borderId="5" xfId="0" applyFont="1" applyBorder="1"/>
    <xf numFmtId="0" fontId="9" fillId="0" borderId="22" xfId="0" applyFont="1" applyBorder="1"/>
    <xf numFmtId="0" fontId="23" fillId="0" borderId="7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14" fillId="0" borderId="1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/>
    </xf>
    <xf numFmtId="0" fontId="9" fillId="0" borderId="23" xfId="0" applyFont="1" applyBorder="1"/>
    <xf numFmtId="0" fontId="10" fillId="0" borderId="24" xfId="0" applyFont="1" applyBorder="1" applyAlignment="1">
      <alignment horizontal="center" vertical="center" wrapText="1"/>
    </xf>
    <xf numFmtId="0" fontId="9" fillId="0" borderId="25" xfId="0" applyFont="1" applyBorder="1"/>
    <xf numFmtId="0" fontId="9" fillId="0" borderId="26" xfId="0" applyFont="1" applyBorder="1"/>
    <xf numFmtId="169" fontId="10" fillId="0" borderId="28" xfId="0" applyNumberFormat="1" applyFont="1" applyBorder="1" applyAlignment="1">
      <alignment horizontal="center" vertical="center"/>
    </xf>
    <xf numFmtId="0" fontId="9" fillId="0" borderId="29" xfId="0" applyFont="1" applyBorder="1"/>
    <xf numFmtId="0" fontId="9" fillId="0" borderId="30" xfId="0" applyFont="1" applyBorder="1"/>
    <xf numFmtId="0" fontId="14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9" fillId="0" borderId="21" xfId="0" applyFont="1" applyBorder="1"/>
    <xf numFmtId="0" fontId="33" fillId="0" borderId="0" xfId="0" applyFont="1" applyAlignment="1">
      <alignment horizontal="center" vertical="center"/>
    </xf>
    <xf numFmtId="0" fontId="0" fillId="0" borderId="0" xfId="0" applyFont="1" applyAlignment="1"/>
    <xf numFmtId="168" fontId="15" fillId="4" borderId="5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15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AR" sz="1400" b="0" i="0">
                <a:solidFill>
                  <a:srgbClr val="757575"/>
                </a:solidFill>
                <a:latin typeface="+mn-lt"/>
              </a:rPr>
              <a:t>Curva de avance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4101443569553807"/>
          <c:y val="0.16712962962962963"/>
          <c:w val="0.83120778652668414"/>
          <c:h val="0.62949292796733747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5"/>
                <c:pt idx="0">
                  <c:v>Inicio de obra</c:v>
                </c:pt>
                <c:pt idx="1">
                  <c:v>anticipo 15/9/2025</c:v>
                </c:pt>
                <c:pt idx="2">
                  <c:v>15/10/2025</c:v>
                </c:pt>
                <c:pt idx="3">
                  <c:v>15/11/2025</c:v>
                </c:pt>
                <c:pt idx="4">
                  <c:v>30/11/2025</c:v>
                </c:pt>
              </c:strCache>
            </c:strRef>
          </c:cat>
          <c:val>
            <c:numRef>
              <c:f>'Curva de Avance'!$B$15:$F$15</c:f>
              <c:numCache>
                <c:formatCode>0.00%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0.18878476205034261</c:v>
                </c:pt>
                <c:pt idx="3">
                  <c:v>0.71541098612823006</c:v>
                </c:pt>
                <c:pt idx="4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F-48B8-B0AC-28BB551D9F91}"/>
            </c:ext>
          </c:extLst>
        </c:ser>
        <c:ser>
          <c:idx val="1"/>
          <c:order val="1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5"/>
                <c:pt idx="0">
                  <c:v>Inicio de obra</c:v>
                </c:pt>
                <c:pt idx="1">
                  <c:v>anticipo 15/9/2025</c:v>
                </c:pt>
                <c:pt idx="2">
                  <c:v>15/10/2025</c:v>
                </c:pt>
                <c:pt idx="3">
                  <c:v>15/11/2025</c:v>
                </c:pt>
                <c:pt idx="4">
                  <c:v>30/11/2025</c:v>
                </c:pt>
              </c:strCache>
            </c:strRef>
          </c:cat>
          <c:val>
            <c:numRef>
              <c:f>'Curva de Avance'!$B$16:$F$16</c:f>
              <c:numCache>
                <c:formatCode>0.00%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F-48B8-B0AC-28BB551D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666095"/>
        <c:axId val="1249544825"/>
      </c:lineChart>
      <c:catAx>
        <c:axId val="416666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249544825"/>
        <c:crosses val="autoZero"/>
        <c:auto val="1"/>
        <c:lblAlgn val="ctr"/>
        <c:lblOffset val="100"/>
        <c:noMultiLvlLbl val="1"/>
      </c:catAx>
      <c:valAx>
        <c:axId val="1249544825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41666609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572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4" name="image1.png">
          <a:extLst>
            <a:ext uri="{FF2B5EF4-FFF2-40B4-BE49-F238E27FC236}">
              <a16:creationId xmlns:a16="http://schemas.microsoft.com/office/drawing/2014/main" id="{611A8E69-B850-49B4-87AD-7891264EDF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5" name="image1.png">
          <a:extLst>
            <a:ext uri="{FF2B5EF4-FFF2-40B4-BE49-F238E27FC236}">
              <a16:creationId xmlns:a16="http://schemas.microsoft.com/office/drawing/2014/main" id="{4D11F407-93EF-4816-B178-3A0F2D90D1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6" name="image1.png">
          <a:extLst>
            <a:ext uri="{FF2B5EF4-FFF2-40B4-BE49-F238E27FC236}">
              <a16:creationId xmlns:a16="http://schemas.microsoft.com/office/drawing/2014/main" id="{96F367EF-E7C7-4A92-A6C4-8BC6D41142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7" name="image1.png">
          <a:extLst>
            <a:ext uri="{FF2B5EF4-FFF2-40B4-BE49-F238E27FC236}">
              <a16:creationId xmlns:a16="http://schemas.microsoft.com/office/drawing/2014/main" id="{40AD8636-EEB5-47BC-8492-530288C24A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8" name="image1.png">
          <a:extLst>
            <a:ext uri="{FF2B5EF4-FFF2-40B4-BE49-F238E27FC236}">
              <a16:creationId xmlns:a16="http://schemas.microsoft.com/office/drawing/2014/main" id="{6184DF0C-635E-4F3C-8B14-6B61C5FD4B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9" name="image1.png">
          <a:extLst>
            <a:ext uri="{FF2B5EF4-FFF2-40B4-BE49-F238E27FC236}">
              <a16:creationId xmlns:a16="http://schemas.microsoft.com/office/drawing/2014/main" id="{4D2E889D-3826-46F5-B144-AC6E10B407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10" name="image1.png">
          <a:extLst>
            <a:ext uri="{FF2B5EF4-FFF2-40B4-BE49-F238E27FC236}">
              <a16:creationId xmlns:a16="http://schemas.microsoft.com/office/drawing/2014/main" id="{5915E272-EE70-41EF-8B57-89A81155C5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11" name="image1.png">
          <a:extLst>
            <a:ext uri="{FF2B5EF4-FFF2-40B4-BE49-F238E27FC236}">
              <a16:creationId xmlns:a16="http://schemas.microsoft.com/office/drawing/2014/main" id="{27A477E2-40D1-4244-B8F5-4A9B72746C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18</xdr:row>
      <xdr:rowOff>0</xdr:rowOff>
    </xdr:from>
    <xdr:ext cx="10163175" cy="5172075"/>
    <xdr:graphicFrame macro="">
      <xdr:nvGraphicFramePr>
        <xdr:cNvPr id="14149255" name="Chart 1">
          <a:extLst>
            <a:ext uri="{FF2B5EF4-FFF2-40B4-BE49-F238E27FC236}">
              <a16:creationId xmlns:a16="http://schemas.microsoft.com/office/drawing/2014/main" id="{00000000-0008-0000-0400-000087E6D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428625</xdr:colOff>
      <xdr:row>0</xdr:row>
      <xdr:rowOff>95250</xdr:rowOff>
    </xdr:from>
    <xdr:ext cx="99060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dan\Downloads\Licitacion-02-2022-FAE-Modelo-ejemplo-Certificado-de-Ob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C%20N&#176;%20534%20Republica%20de%20Boli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Revisada"/>
      <sheetName val="Caratula-Cert"/>
      <sheetName val="Certificado Escuela"/>
      <sheetName val="Acta Escuela"/>
      <sheetName val="Oferta Escuela"/>
      <sheetName val="Plan Trabajo 1"/>
      <sheetName val="Curv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 ESC N° 534 Republi"/>
      <sheetName val="Cotizacion ESC N° 534 Republica"/>
      <sheetName val="formulario propuesta"/>
      <sheetName val="Plan de trabajo"/>
      <sheetName val="Curva de Avance"/>
    </sheetNames>
    <sheetDataSet>
      <sheetData sheetId="0"/>
      <sheetData sheetId="1"/>
      <sheetData sheetId="2"/>
      <sheetData sheetId="3">
        <row r="16">
          <cell r="F16">
            <v>9.5626941915029559E-2</v>
          </cell>
          <cell r="I16">
            <v>3.1875647305009851E-2</v>
          </cell>
        </row>
        <row r="17">
          <cell r="F17">
            <v>6.8556562374251964E-2</v>
          </cell>
          <cell r="I17">
            <v>0.10283484356137794</v>
          </cell>
        </row>
        <row r="18">
          <cell r="F18">
            <v>2.4601257761061101E-2</v>
          </cell>
          <cell r="I18">
            <v>9.8405031044244404E-2</v>
          </cell>
        </row>
        <row r="19">
          <cell r="F19">
            <v>0</v>
          </cell>
          <cell r="I19">
            <v>0.29351070216725522</v>
          </cell>
        </row>
        <row r="22">
          <cell r="D22">
            <v>0.15</v>
          </cell>
          <cell r="K22">
            <v>1.0000000000000002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19" workbookViewId="0">
      <selection activeCell="C33" sqref="C33:C34"/>
    </sheetView>
  </sheetViews>
  <sheetFormatPr baseColWidth="10" defaultColWidth="12.6328125" defaultRowHeight="15" customHeight="1" x14ac:dyDescent="0.25"/>
  <cols>
    <col min="1" max="1" width="10.6328125" style="166" customWidth="1"/>
    <col min="2" max="2" width="14.453125" style="166" customWidth="1"/>
    <col min="3" max="3" width="87.08984375" style="166" customWidth="1"/>
    <col min="4" max="4" width="11.6328125" style="166" customWidth="1"/>
    <col min="5" max="5" width="15.08984375" style="166" customWidth="1"/>
    <col min="6" max="6" width="17.453125" style="166" customWidth="1"/>
    <col min="7" max="7" width="19" style="166" customWidth="1"/>
    <col min="8" max="8" width="23" style="166" customWidth="1"/>
    <col min="9" max="9" width="12.7265625" style="166" hidden="1" customWidth="1"/>
    <col min="10" max="10" width="14.08984375" style="166" customWidth="1"/>
    <col min="11" max="11" width="21.453125" style="166" customWidth="1"/>
    <col min="12" max="12" width="15.453125" style="166" customWidth="1"/>
    <col min="13" max="16384" width="12.6328125" style="166"/>
  </cols>
  <sheetData>
    <row r="1" spans="1:25" ht="22.5" customHeight="1" x14ac:dyDescent="0.45">
      <c r="C1" s="1" t="s">
        <v>0</v>
      </c>
      <c r="D1" s="2"/>
      <c r="E1" s="3"/>
      <c r="F1" s="2"/>
      <c r="G1" s="2"/>
      <c r="H1" s="2"/>
      <c r="I1" s="4"/>
      <c r="K1" s="5"/>
    </row>
    <row r="2" spans="1:25" ht="22.5" customHeight="1" x14ac:dyDescent="0.4">
      <c r="C2" s="6" t="s">
        <v>1</v>
      </c>
      <c r="D2" s="2"/>
      <c r="E2" s="3"/>
      <c r="F2" s="2"/>
      <c r="G2" s="2"/>
      <c r="H2" s="2"/>
      <c r="I2" s="4"/>
      <c r="K2" s="5"/>
    </row>
    <row r="3" spans="1:25" ht="12.75" customHeight="1" thickBot="1" x14ac:dyDescent="0.5">
      <c r="B3" s="1"/>
      <c r="C3" s="6"/>
      <c r="D3" s="2"/>
      <c r="E3" s="3"/>
      <c r="F3" s="2"/>
      <c r="G3" s="2"/>
      <c r="H3" s="2"/>
      <c r="I3" s="4"/>
      <c r="K3" s="5"/>
    </row>
    <row r="4" spans="1:25" ht="20.25" customHeight="1" x14ac:dyDescent="0.45">
      <c r="B4" s="7" t="s">
        <v>2</v>
      </c>
      <c r="C4" s="167" t="s">
        <v>80</v>
      </c>
      <c r="D4" s="167"/>
      <c r="E4" s="168"/>
      <c r="F4" s="167"/>
      <c r="G4" s="124"/>
      <c r="H4" s="124"/>
      <c r="I4" s="8"/>
      <c r="K4" s="5"/>
    </row>
    <row r="5" spans="1:25" ht="20.25" hidden="1" customHeight="1" x14ac:dyDescent="0.45">
      <c r="B5" s="125" t="s">
        <v>3</v>
      </c>
      <c r="C5" s="207" t="s">
        <v>4</v>
      </c>
      <c r="D5" s="208"/>
      <c r="E5" s="208"/>
      <c r="F5" s="208"/>
      <c r="G5" s="208"/>
      <c r="H5" s="209"/>
      <c r="I5" s="8"/>
      <c r="K5" s="5"/>
    </row>
    <row r="6" spans="1:25" ht="20.25" customHeight="1" x14ac:dyDescent="0.45">
      <c r="B6" s="125" t="s">
        <v>5</v>
      </c>
      <c r="C6" s="207" t="s">
        <v>6</v>
      </c>
      <c r="D6" s="208"/>
      <c r="E6" s="208"/>
      <c r="F6" s="208"/>
      <c r="G6" s="124"/>
      <c r="H6" s="124"/>
      <c r="I6" s="4"/>
      <c r="K6" s="5"/>
    </row>
    <row r="7" spans="1:25" ht="20.25" customHeight="1" thickBot="1" x14ac:dyDescent="0.5">
      <c r="B7" s="9" t="s">
        <v>7</v>
      </c>
      <c r="C7" s="210">
        <v>45896</v>
      </c>
      <c r="D7" s="211"/>
      <c r="E7" s="211"/>
      <c r="F7" s="211"/>
      <c r="G7" s="211"/>
      <c r="H7" s="212"/>
      <c r="I7" s="8"/>
      <c r="K7" s="5"/>
    </row>
    <row r="8" spans="1:25" ht="12.75" customHeight="1" thickBot="1" x14ac:dyDescent="0.45">
      <c r="B8" s="6"/>
      <c r="C8" s="6"/>
      <c r="D8" s="2"/>
      <c r="E8" s="3"/>
      <c r="F8" s="2"/>
      <c r="G8" s="2"/>
      <c r="H8" s="2"/>
      <c r="I8" s="204" t="s">
        <v>8</v>
      </c>
      <c r="K8" s="5"/>
    </row>
    <row r="9" spans="1:25" ht="24.75" customHeight="1" x14ac:dyDescent="0.45">
      <c r="B9" s="10" t="s">
        <v>9</v>
      </c>
      <c r="C9" s="11" t="s">
        <v>10</v>
      </c>
      <c r="D9" s="126" t="s">
        <v>11</v>
      </c>
      <c r="E9" s="11" t="s">
        <v>12</v>
      </c>
      <c r="F9" s="126" t="s">
        <v>12</v>
      </c>
      <c r="G9" s="11" t="s">
        <v>13</v>
      </c>
      <c r="H9" s="12" t="s">
        <v>14</v>
      </c>
      <c r="I9" s="205"/>
      <c r="K9" s="5"/>
    </row>
    <row r="10" spans="1:25" ht="19.5" customHeight="1" thickBot="1" x14ac:dyDescent="0.5">
      <c r="B10" s="13"/>
      <c r="C10" s="14"/>
      <c r="D10" s="15"/>
      <c r="E10" s="14" t="s">
        <v>15</v>
      </c>
      <c r="F10" s="15" t="s">
        <v>16</v>
      </c>
      <c r="G10" s="14"/>
      <c r="H10" s="16"/>
      <c r="I10" s="206"/>
      <c r="K10" s="5"/>
    </row>
    <row r="11" spans="1:25" ht="18.75" customHeight="1" thickBot="1" x14ac:dyDescent="0.45">
      <c r="A11" s="17"/>
      <c r="B11" s="18">
        <v>1</v>
      </c>
      <c r="C11" s="127" t="s">
        <v>17</v>
      </c>
      <c r="D11" s="128"/>
      <c r="E11" s="129"/>
      <c r="F11" s="128"/>
      <c r="G11" s="128"/>
      <c r="H11" s="128"/>
      <c r="I11" s="20"/>
      <c r="J11" s="21"/>
      <c r="K11" s="2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8.75" customHeight="1" thickBot="1" x14ac:dyDescent="0.4">
      <c r="A12" s="17"/>
      <c r="B12" s="130">
        <v>1.1000000000000001</v>
      </c>
      <c r="C12" s="131" t="s">
        <v>18</v>
      </c>
      <c r="D12" s="132" t="s">
        <v>19</v>
      </c>
      <c r="E12" s="133">
        <f>2*1.5</f>
        <v>3</v>
      </c>
      <c r="F12" s="23"/>
      <c r="G12" s="169"/>
      <c r="H12" s="24">
        <f t="shared" ref="H12:H14" si="0">G12*F12</f>
        <v>0</v>
      </c>
      <c r="I12" s="25" t="e">
        <f>H12/H36</f>
        <v>#DIV/0!</v>
      </c>
      <c r="J12" s="22"/>
      <c r="K12" s="22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8.75" customHeight="1" thickBot="1" x14ac:dyDescent="0.4">
      <c r="A13" s="17"/>
      <c r="B13" s="130">
        <v>1.2</v>
      </c>
      <c r="C13" s="26" t="s">
        <v>20</v>
      </c>
      <c r="D13" s="27" t="s">
        <v>19</v>
      </c>
      <c r="E13" s="134">
        <v>341</v>
      </c>
      <c r="F13" s="23"/>
      <c r="G13" s="169"/>
      <c r="H13" s="24">
        <f t="shared" si="0"/>
        <v>0</v>
      </c>
      <c r="I13" s="25" t="e">
        <f>H13/H36</f>
        <v>#DIV/0!</v>
      </c>
      <c r="J13" s="22"/>
      <c r="K13" s="22"/>
      <c r="L13" s="22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8.75" customHeight="1" thickBot="1" x14ac:dyDescent="0.4">
      <c r="A14" s="17"/>
      <c r="B14" s="130">
        <v>1.3</v>
      </c>
      <c r="C14" s="135" t="s">
        <v>21</v>
      </c>
      <c r="D14" s="27" t="s">
        <v>19</v>
      </c>
      <c r="E14" s="134">
        <v>341</v>
      </c>
      <c r="F14" s="23"/>
      <c r="G14" s="169"/>
      <c r="H14" s="24">
        <f t="shared" si="0"/>
        <v>0</v>
      </c>
      <c r="I14" s="25" t="e">
        <f>H14/H36</f>
        <v>#DIV/0!</v>
      </c>
      <c r="J14" s="22"/>
      <c r="K14" s="22"/>
      <c r="L14" s="2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8.75" customHeight="1" thickBot="1" x14ac:dyDescent="0.4">
      <c r="A15" s="17"/>
      <c r="B15" s="136"/>
      <c r="C15" s="28" t="s">
        <v>22</v>
      </c>
      <c r="D15" s="137"/>
      <c r="E15" s="138"/>
      <c r="F15" s="139"/>
      <c r="G15" s="170"/>
      <c r="H15" s="140">
        <f>SUM(H12:H14)</f>
        <v>0</v>
      </c>
      <c r="I15" s="29" t="e">
        <f>H15/H36</f>
        <v>#DIV/0!</v>
      </c>
      <c r="J15" s="171"/>
      <c r="K15" s="22"/>
      <c r="L15" s="2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8.75" customHeight="1" thickBot="1" x14ac:dyDescent="0.45">
      <c r="A16" s="17"/>
      <c r="B16" s="18">
        <v>2</v>
      </c>
      <c r="C16" s="127" t="s">
        <v>23</v>
      </c>
      <c r="D16" s="128"/>
      <c r="E16" s="129"/>
      <c r="F16" s="128"/>
      <c r="G16" s="172"/>
      <c r="H16" s="128"/>
      <c r="I16" s="30"/>
      <c r="J16" s="22"/>
      <c r="K16" s="22"/>
      <c r="L16" s="2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6" ht="18.75" customHeight="1" thickBot="1" x14ac:dyDescent="0.45">
      <c r="A17" s="50"/>
      <c r="B17" s="173">
        <v>2.1</v>
      </c>
      <c r="C17" s="141" t="s">
        <v>24</v>
      </c>
      <c r="D17" s="31" t="s">
        <v>19</v>
      </c>
      <c r="E17" s="142">
        <f>(4.02*2.4)+(3.08*2.3)+(6*2.4)+(16.86*1.5)</f>
        <v>56.421999999999997</v>
      </c>
      <c r="F17" s="174"/>
      <c r="G17" s="175"/>
      <c r="H17" s="24">
        <f t="shared" ref="H17:H19" si="1">G17*F17</f>
        <v>0</v>
      </c>
      <c r="I17" s="25" t="e">
        <f>H17/H36</f>
        <v>#DIV/0!</v>
      </c>
      <c r="J17" s="176"/>
      <c r="K17" s="176"/>
      <c r="L17" s="176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8.75" customHeight="1" thickBot="1" x14ac:dyDescent="0.45">
      <c r="A18" s="50"/>
      <c r="B18" s="177">
        <v>2.2000000000000002</v>
      </c>
      <c r="C18" s="178" t="s">
        <v>81</v>
      </c>
      <c r="D18" s="31" t="s">
        <v>19</v>
      </c>
      <c r="E18" s="142">
        <v>240.52</v>
      </c>
      <c r="F18" s="174"/>
      <c r="G18" s="179"/>
      <c r="H18" s="24">
        <f t="shared" si="1"/>
        <v>0</v>
      </c>
      <c r="I18" s="25" t="e">
        <f>H18/H36</f>
        <v>#DIV/0!</v>
      </c>
      <c r="J18" s="176"/>
      <c r="K18" s="176"/>
      <c r="L18" s="176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8.75" customHeight="1" thickBot="1" x14ac:dyDescent="0.4">
      <c r="A19" s="17"/>
      <c r="B19" s="130">
        <v>2.2999999999999998</v>
      </c>
      <c r="C19" s="143" t="s">
        <v>25</v>
      </c>
      <c r="D19" s="144" t="s">
        <v>26</v>
      </c>
      <c r="E19" s="133">
        <v>6</v>
      </c>
      <c r="F19" s="23"/>
      <c r="G19" s="169"/>
      <c r="H19" s="24">
        <f t="shared" si="1"/>
        <v>0</v>
      </c>
      <c r="I19" s="25" t="e">
        <f>H19/H36</f>
        <v>#DIV/0!</v>
      </c>
      <c r="J19" s="22"/>
      <c r="K19" s="22"/>
      <c r="L19" s="2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6" ht="18.75" customHeight="1" thickBot="1" x14ac:dyDescent="0.4">
      <c r="A20" s="17"/>
      <c r="B20" s="136"/>
      <c r="C20" s="28" t="s">
        <v>22</v>
      </c>
      <c r="D20" s="137"/>
      <c r="E20" s="138"/>
      <c r="F20" s="139"/>
      <c r="G20" s="170"/>
      <c r="H20" s="140">
        <f>SUM(H17:H19)</f>
        <v>0</v>
      </c>
      <c r="I20" s="156" t="e">
        <f>H20/H36</f>
        <v>#DIV/0!</v>
      </c>
      <c r="J20" s="171"/>
      <c r="K20" s="22"/>
      <c r="L20" s="22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6" ht="18.75" customHeight="1" thickBot="1" x14ac:dyDescent="0.45">
      <c r="A21" s="17"/>
      <c r="B21" s="18">
        <v>3</v>
      </c>
      <c r="C21" s="127" t="s">
        <v>27</v>
      </c>
      <c r="D21" s="128"/>
      <c r="E21" s="129"/>
      <c r="F21" s="128"/>
      <c r="G21" s="172"/>
      <c r="H21" s="128"/>
      <c r="I21" s="30"/>
      <c r="J21" s="22"/>
      <c r="K21" s="22"/>
      <c r="L21" s="22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6" ht="18.75" customHeight="1" thickBot="1" x14ac:dyDescent="0.4">
      <c r="A22" s="17"/>
      <c r="B22" s="145">
        <v>3.1</v>
      </c>
      <c r="C22" s="146" t="s">
        <v>77</v>
      </c>
      <c r="D22" s="134" t="s">
        <v>19</v>
      </c>
      <c r="E22" s="142">
        <f>(4.02*2.4)</f>
        <v>9.6479999999999979</v>
      </c>
      <c r="F22" s="180"/>
      <c r="G22" s="181"/>
      <c r="H22" s="24">
        <f t="shared" ref="H22:H24" si="2">G22*F22</f>
        <v>0</v>
      </c>
      <c r="I22" s="25" t="e">
        <f>H22/H36</f>
        <v>#DIV/0!</v>
      </c>
      <c r="J22" s="22"/>
      <c r="K22" s="22"/>
      <c r="L22" s="22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6" ht="18.75" customHeight="1" thickBot="1" x14ac:dyDescent="0.4">
      <c r="A23" s="17"/>
      <c r="B23" s="145">
        <v>3.2</v>
      </c>
      <c r="C23" s="146" t="s">
        <v>28</v>
      </c>
      <c r="D23" s="134" t="s">
        <v>29</v>
      </c>
      <c r="E23" s="142">
        <f>SUM((38.15/5)*3.58)</f>
        <v>27.3154</v>
      </c>
      <c r="F23" s="23"/>
      <c r="G23" s="169"/>
      <c r="H23" s="24">
        <f t="shared" si="2"/>
        <v>0</v>
      </c>
      <c r="I23" s="25" t="e">
        <f>H23/H36</f>
        <v>#DIV/0!</v>
      </c>
      <c r="J23" s="22"/>
      <c r="K23" s="22"/>
      <c r="L23" s="22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6" ht="18.75" customHeight="1" thickBot="1" x14ac:dyDescent="0.4">
      <c r="A24" s="17"/>
      <c r="B24" s="145">
        <v>3.3</v>
      </c>
      <c r="C24" s="178" t="s">
        <v>30</v>
      </c>
      <c r="D24" s="134" t="s">
        <v>19</v>
      </c>
      <c r="E24" s="142">
        <f>(6*2.4)+57+30+(3.08*2.3)+30+25</f>
        <v>163.48400000000001</v>
      </c>
      <c r="F24" s="23"/>
      <c r="G24" s="169"/>
      <c r="H24" s="24">
        <f t="shared" si="2"/>
        <v>0</v>
      </c>
      <c r="I24" s="25" t="e">
        <f>H24/H36</f>
        <v>#DIV/0!</v>
      </c>
      <c r="J24" s="22"/>
      <c r="K24" s="22"/>
      <c r="L24" s="22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6" ht="18.75" customHeight="1" thickBot="1" x14ac:dyDescent="0.4">
      <c r="A25" s="17"/>
      <c r="B25" s="136"/>
      <c r="C25" s="28" t="s">
        <v>22</v>
      </c>
      <c r="D25" s="137"/>
      <c r="E25" s="138"/>
      <c r="F25" s="139"/>
      <c r="G25" s="170"/>
      <c r="H25" s="140">
        <f>SUM(H22:H24)</f>
        <v>0</v>
      </c>
      <c r="I25" s="156" t="e">
        <f>H25/H36</f>
        <v>#DIV/0!</v>
      </c>
      <c r="J25" s="171"/>
      <c r="K25" s="22"/>
      <c r="L25" s="22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6" ht="18.5" thickBot="1" x14ac:dyDescent="0.45">
      <c r="A26" s="17"/>
      <c r="B26" s="18">
        <v>4</v>
      </c>
      <c r="C26" s="127" t="s">
        <v>31</v>
      </c>
      <c r="D26" s="128"/>
      <c r="E26" s="129"/>
      <c r="F26" s="128"/>
      <c r="G26" s="172"/>
      <c r="H26" s="128"/>
      <c r="I26" s="30"/>
      <c r="J26" s="22"/>
      <c r="K26" s="22"/>
      <c r="L26" s="22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6" ht="18.5" thickBot="1" x14ac:dyDescent="0.45">
      <c r="A27" s="50"/>
      <c r="B27" s="177">
        <v>4.0999999999999996</v>
      </c>
      <c r="C27" s="131" t="s">
        <v>84</v>
      </c>
      <c r="D27" s="134" t="s">
        <v>19</v>
      </c>
      <c r="E27" s="142">
        <f>SUM(5.83+5.83+2.4+2.4+6.31+6.31+2.4+2.4+9.63+9.63+2.3+2.3+3.74+3.74+2.3+2.3)*0.1*0.1</f>
        <v>0.69819999999999993</v>
      </c>
      <c r="F27" s="182"/>
      <c r="G27" s="179"/>
      <c r="H27" s="24">
        <f t="shared" ref="H27:H30" si="3">G27*F27</f>
        <v>0</v>
      </c>
      <c r="I27" s="25" t="e">
        <f>H27/H36</f>
        <v>#DIV/0!</v>
      </c>
      <c r="J27" s="176"/>
      <c r="K27" s="176"/>
      <c r="L27" s="176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8.5" thickBot="1" x14ac:dyDescent="0.4">
      <c r="A28" s="17"/>
      <c r="B28" s="130">
        <v>4.2</v>
      </c>
      <c r="C28" s="131" t="s">
        <v>32</v>
      </c>
      <c r="D28" s="134" t="s">
        <v>19</v>
      </c>
      <c r="E28" s="134">
        <v>250</v>
      </c>
      <c r="F28" s="23"/>
      <c r="G28" s="169"/>
      <c r="H28" s="24">
        <f t="shared" si="3"/>
        <v>0</v>
      </c>
      <c r="I28" s="25" t="e">
        <f>H28/H36</f>
        <v>#DIV/0!</v>
      </c>
      <c r="J28" s="22"/>
      <c r="K28" s="22"/>
      <c r="L28" s="22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6" ht="18.5" thickBot="1" x14ac:dyDescent="0.4">
      <c r="A29" s="17"/>
      <c r="B29" s="130">
        <v>4.3</v>
      </c>
      <c r="C29" s="131" t="s">
        <v>33</v>
      </c>
      <c r="D29" s="134" t="s">
        <v>19</v>
      </c>
      <c r="E29" s="142">
        <v>25</v>
      </c>
      <c r="F29" s="23"/>
      <c r="G29" s="169"/>
      <c r="H29" s="24">
        <f t="shared" si="3"/>
        <v>0</v>
      </c>
      <c r="I29" s="25" t="e">
        <f>H29/H36</f>
        <v>#DIV/0!</v>
      </c>
      <c r="J29" s="22"/>
      <c r="K29" s="22"/>
      <c r="L29" s="22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6" ht="18.5" thickBot="1" x14ac:dyDescent="0.4">
      <c r="A30" s="17"/>
      <c r="B30" s="130">
        <v>4.4000000000000004</v>
      </c>
      <c r="C30" s="131" t="s">
        <v>82</v>
      </c>
      <c r="D30" s="134" t="s">
        <v>19</v>
      </c>
      <c r="E30" s="142">
        <f>SUM(5.83*2.4)+(6.31*2.4)+(9.63*2.4)+(3.74*2.4)+(8.18*4.97)</f>
        <v>101.87859999999999</v>
      </c>
      <c r="F30" s="23"/>
      <c r="G30" s="169"/>
      <c r="H30" s="24">
        <f t="shared" si="3"/>
        <v>0</v>
      </c>
      <c r="I30" s="25" t="e">
        <f>H30/H36</f>
        <v>#DIV/0!</v>
      </c>
      <c r="J30" s="22"/>
      <c r="K30" s="22"/>
      <c r="L30" s="22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6" ht="18.75" customHeight="1" thickBot="1" x14ac:dyDescent="0.4">
      <c r="A31" s="17"/>
      <c r="B31" s="136"/>
      <c r="C31" s="28" t="s">
        <v>22</v>
      </c>
      <c r="D31" s="137"/>
      <c r="E31" s="138"/>
      <c r="F31" s="139"/>
      <c r="G31" s="139"/>
      <c r="H31" s="140">
        <f>SUM(H27:H30)</f>
        <v>0</v>
      </c>
      <c r="I31" s="29" t="e">
        <f>H31/H36</f>
        <v>#DIV/0!</v>
      </c>
      <c r="J31" s="171"/>
      <c r="K31" s="22"/>
      <c r="L31" s="22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6" ht="21" customHeight="1" thickBot="1" x14ac:dyDescent="0.45">
      <c r="A32" s="32"/>
      <c r="B32" s="18">
        <v>5</v>
      </c>
      <c r="C32" s="127" t="s">
        <v>78</v>
      </c>
      <c r="D32" s="128"/>
      <c r="E32" s="129"/>
      <c r="F32" s="128"/>
      <c r="G32" s="128"/>
      <c r="H32" s="128"/>
      <c r="I32" s="30"/>
      <c r="J32" s="2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6" ht="18.5" thickBot="1" x14ac:dyDescent="0.4">
      <c r="A33" s="32"/>
      <c r="B33" s="130">
        <v>5.0999999999999996</v>
      </c>
      <c r="C33" s="131" t="s">
        <v>85</v>
      </c>
      <c r="D33" s="144" t="s">
        <v>26</v>
      </c>
      <c r="E33" s="133">
        <v>1</v>
      </c>
      <c r="F33" s="23"/>
      <c r="G33" s="169"/>
      <c r="H33" s="24">
        <f t="shared" ref="H33:H34" si="4">G33*F33</f>
        <v>0</v>
      </c>
      <c r="I33" s="25" t="e">
        <f>H33/H36</f>
        <v>#DIV/0!</v>
      </c>
      <c r="J33" s="2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6" ht="21" customHeight="1" x14ac:dyDescent="0.35">
      <c r="A34" s="32"/>
      <c r="B34" s="130">
        <v>5.2</v>
      </c>
      <c r="C34" s="131" t="s">
        <v>86</v>
      </c>
      <c r="D34" s="144" t="s">
        <v>26</v>
      </c>
      <c r="E34" s="133">
        <v>1</v>
      </c>
      <c r="F34" s="23"/>
      <c r="G34" s="232"/>
      <c r="H34" s="24">
        <f t="shared" si="4"/>
        <v>0</v>
      </c>
      <c r="I34" s="29" t="e">
        <f>H34/H36</f>
        <v>#DIV/0!</v>
      </c>
      <c r="J34" s="2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6" ht="21" customHeight="1" x14ac:dyDescent="0.4">
      <c r="B35" s="196"/>
      <c r="C35" s="28" t="s">
        <v>22</v>
      </c>
      <c r="D35" s="197"/>
      <c r="E35" s="198"/>
      <c r="F35" s="147"/>
      <c r="G35" s="147"/>
      <c r="H35" s="140">
        <f>SUM(H33:H34)</f>
        <v>0</v>
      </c>
      <c r="I35" s="183"/>
      <c r="J35" s="22"/>
      <c r="K35" s="22"/>
      <c r="L35" s="22"/>
    </row>
    <row r="36" spans="1:26" ht="21" customHeight="1" x14ac:dyDescent="0.35">
      <c r="A36" s="32"/>
      <c r="B36" s="199" t="s">
        <v>83</v>
      </c>
      <c r="C36" s="200"/>
      <c r="D36" s="184"/>
      <c r="E36" s="185"/>
      <c r="F36" s="186"/>
      <c r="G36" s="186"/>
      <c r="H36" s="187">
        <f>H15+H20+H25+H31+H35</f>
        <v>0</v>
      </c>
      <c r="I36" s="34" t="e">
        <f>SUM(,I31,I25,I20,I15)</f>
        <v>#DIV/0!</v>
      </c>
      <c r="J36" s="33"/>
      <c r="K36" s="22"/>
      <c r="L36" s="2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1" customHeight="1" x14ac:dyDescent="0.35">
      <c r="A37" s="32"/>
      <c r="B37" s="188"/>
      <c r="C37" s="189"/>
      <c r="D37" s="190"/>
      <c r="E37" s="191"/>
      <c r="F37" s="165"/>
      <c r="G37" s="165"/>
      <c r="H37" s="192"/>
      <c r="I37" s="4"/>
      <c r="J37" s="33"/>
      <c r="K37" s="5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1" customHeight="1" x14ac:dyDescent="0.35">
      <c r="A38" s="32"/>
      <c r="B38" s="201" t="s">
        <v>34</v>
      </c>
      <c r="C38" s="202"/>
      <c r="D38" s="137"/>
      <c r="E38" s="138"/>
      <c r="F38" s="147"/>
      <c r="G38" s="147"/>
      <c r="H38" s="148">
        <v>34642863.793415248</v>
      </c>
      <c r="I38" s="34" t="e">
        <f>SUM(#REF!,I35,I27,I21,I17)</f>
        <v>#REF!</v>
      </c>
      <c r="J38" s="33"/>
      <c r="K38" s="22"/>
      <c r="L38" s="2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45">
      <c r="D39" s="193"/>
      <c r="E39" s="194"/>
      <c r="F39" s="35"/>
      <c r="G39" s="35"/>
      <c r="H39" s="36"/>
      <c r="I39" s="4"/>
      <c r="J39" s="33"/>
      <c r="K39" s="5"/>
    </row>
    <row r="40" spans="1:26" ht="10.5" customHeight="1" x14ac:dyDescent="0.3">
      <c r="B40" s="37"/>
      <c r="E40" s="38"/>
      <c r="I40" s="4"/>
      <c r="K40" s="5"/>
    </row>
    <row r="41" spans="1:26" ht="5.25" hidden="1" customHeight="1" x14ac:dyDescent="0.25">
      <c r="B41" s="203" t="s">
        <v>35</v>
      </c>
      <c r="C41" s="203"/>
      <c r="D41" s="203"/>
      <c r="E41" s="203"/>
      <c r="F41" s="203"/>
      <c r="G41" s="203"/>
      <c r="H41" s="203"/>
      <c r="I41" s="4"/>
      <c r="K41" s="5"/>
    </row>
    <row r="42" spans="1:26" ht="51" customHeight="1" x14ac:dyDescent="0.25">
      <c r="B42" s="203"/>
      <c r="C42" s="203"/>
      <c r="D42" s="203"/>
      <c r="E42" s="203"/>
      <c r="F42" s="203"/>
      <c r="G42" s="203"/>
      <c r="H42" s="203"/>
      <c r="I42" s="4"/>
      <c r="K42" s="5"/>
    </row>
    <row r="43" spans="1:26" ht="45.75" customHeight="1" x14ac:dyDescent="0.25">
      <c r="B43" s="203"/>
      <c r="C43" s="203"/>
      <c r="D43" s="203"/>
      <c r="E43" s="203"/>
      <c r="F43" s="203"/>
      <c r="G43" s="203"/>
      <c r="H43" s="203"/>
      <c r="I43" s="4"/>
      <c r="K43" s="5"/>
    </row>
    <row r="44" spans="1:26" ht="12.75" customHeight="1" x14ac:dyDescent="0.25">
      <c r="D44" s="8"/>
      <c r="E44" s="39"/>
      <c r="F44" s="8"/>
      <c r="G44" s="8"/>
      <c r="H44" s="8"/>
      <c r="I44" s="4"/>
      <c r="K44" s="5"/>
    </row>
    <row r="45" spans="1:26" ht="12.75" customHeight="1" x14ac:dyDescent="0.25">
      <c r="D45" s="8"/>
      <c r="E45" s="39"/>
      <c r="F45" s="8"/>
      <c r="G45" s="8"/>
      <c r="H45" s="8"/>
      <c r="I45" s="4"/>
      <c r="K45" s="5"/>
    </row>
    <row r="46" spans="1:26" ht="12.75" customHeight="1" x14ac:dyDescent="0.25">
      <c r="D46" s="8"/>
      <c r="E46" s="39"/>
      <c r="F46" s="8"/>
      <c r="G46" s="8"/>
      <c r="H46" s="8"/>
      <c r="I46" s="4"/>
      <c r="K46" s="5"/>
    </row>
    <row r="47" spans="1:26" ht="12.75" customHeight="1" x14ac:dyDescent="0.25">
      <c r="D47" s="8"/>
      <c r="E47" s="39"/>
      <c r="F47" s="8"/>
      <c r="G47" s="8"/>
      <c r="H47" s="8"/>
      <c r="I47" s="4"/>
      <c r="K47" s="5"/>
    </row>
    <row r="48" spans="1:26" ht="15.75" customHeight="1" x14ac:dyDescent="0.25">
      <c r="A48" s="4"/>
      <c r="C48" s="5"/>
    </row>
    <row r="49" spans="1:16" ht="12.75" customHeight="1" thickBot="1" x14ac:dyDescent="0.3">
      <c r="A49" s="4"/>
      <c r="C49" s="5"/>
    </row>
    <row r="50" spans="1:16" ht="18.75" customHeight="1" x14ac:dyDescent="0.25">
      <c r="A50" s="25" t="e">
        <f>#REF!/#REF!</f>
        <v>#REF!</v>
      </c>
      <c r="B50" s="22"/>
      <c r="C50" s="22"/>
      <c r="D50" s="2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2.75" customHeight="1" x14ac:dyDescent="0.25">
      <c r="A51" s="4"/>
      <c r="C51" s="5"/>
    </row>
    <row r="52" spans="1:16" ht="12.75" customHeight="1" x14ac:dyDescent="0.25">
      <c r="A52" s="4"/>
      <c r="C52" s="5"/>
    </row>
    <row r="53" spans="1:16" ht="12.75" customHeight="1" x14ac:dyDescent="0.25">
      <c r="A53" s="4"/>
      <c r="C53" s="5"/>
    </row>
    <row r="54" spans="1:16" ht="12.75" customHeight="1" x14ac:dyDescent="0.25">
      <c r="A54" s="4"/>
      <c r="C54" s="5"/>
    </row>
    <row r="55" spans="1:16" ht="12.75" customHeight="1" x14ac:dyDescent="0.25">
      <c r="A55" s="4"/>
      <c r="C55" s="5"/>
    </row>
    <row r="56" spans="1:16" ht="12.75" customHeight="1" x14ac:dyDescent="0.25">
      <c r="A56" s="4"/>
      <c r="C56" s="5"/>
    </row>
    <row r="57" spans="1:16" ht="12.75" customHeight="1" x14ac:dyDescent="0.25">
      <c r="A57" s="4"/>
      <c r="C57" s="5"/>
    </row>
    <row r="58" spans="1:16" ht="12.75" customHeight="1" x14ac:dyDescent="0.25">
      <c r="A58" s="4"/>
      <c r="C58" s="5"/>
    </row>
    <row r="59" spans="1:16" ht="12.75" customHeight="1" x14ac:dyDescent="0.25">
      <c r="A59" s="4"/>
      <c r="C59" s="5"/>
    </row>
    <row r="60" spans="1:16" ht="12.75" customHeight="1" x14ac:dyDescent="0.25">
      <c r="A60" s="4"/>
      <c r="C60" s="5"/>
    </row>
    <row r="61" spans="1:16" ht="12.75" customHeight="1" x14ac:dyDescent="0.25">
      <c r="A61" s="4"/>
      <c r="C61" s="5"/>
    </row>
    <row r="62" spans="1:16" ht="12.75" customHeight="1" x14ac:dyDescent="0.25">
      <c r="A62" s="4"/>
      <c r="C62" s="5"/>
    </row>
    <row r="63" spans="1:16" ht="12.75" customHeight="1" x14ac:dyDescent="0.25">
      <c r="A63" s="4"/>
      <c r="C63" s="5"/>
    </row>
    <row r="64" spans="1:16" ht="12.75" customHeight="1" x14ac:dyDescent="0.25">
      <c r="A64" s="4"/>
      <c r="C64" s="5"/>
    </row>
    <row r="65" spans="1:11" ht="12.75" customHeight="1" x14ac:dyDescent="0.25">
      <c r="A65" s="4"/>
      <c r="C65" s="5"/>
    </row>
    <row r="66" spans="1:11" ht="12.75" customHeight="1" x14ac:dyDescent="0.25">
      <c r="A66" s="4"/>
      <c r="C66" s="5"/>
    </row>
    <row r="67" spans="1:11" ht="12.75" customHeight="1" x14ac:dyDescent="0.25">
      <c r="A67" s="4"/>
      <c r="C67" s="5"/>
    </row>
    <row r="68" spans="1:11" ht="12.75" customHeight="1" x14ac:dyDescent="0.25">
      <c r="A68" s="4"/>
      <c r="C68" s="5"/>
    </row>
    <row r="69" spans="1:11" ht="12.75" customHeight="1" x14ac:dyDescent="0.25">
      <c r="A69" s="4"/>
      <c r="C69" s="5"/>
    </row>
    <row r="70" spans="1:11" ht="12.75" customHeight="1" x14ac:dyDescent="0.25">
      <c r="A70" s="4"/>
      <c r="C70" s="5"/>
    </row>
    <row r="71" spans="1:11" ht="12.75" customHeight="1" x14ac:dyDescent="0.25">
      <c r="A71" s="4"/>
      <c r="C71" s="5"/>
    </row>
    <row r="72" spans="1:11" ht="12.75" customHeight="1" x14ac:dyDescent="0.25">
      <c r="A72" s="4"/>
      <c r="C72" s="5"/>
    </row>
    <row r="73" spans="1:11" ht="12.75" customHeight="1" x14ac:dyDescent="0.25">
      <c r="A73" s="4"/>
      <c r="C73" s="5"/>
    </row>
    <row r="74" spans="1:11" ht="12.75" customHeight="1" x14ac:dyDescent="0.25">
      <c r="A74" s="4"/>
      <c r="C74" s="5"/>
    </row>
    <row r="75" spans="1:11" ht="12.75" customHeight="1" x14ac:dyDescent="0.25">
      <c r="D75" s="8"/>
      <c r="E75" s="39"/>
      <c r="F75" s="8"/>
      <c r="G75" s="8"/>
      <c r="H75" s="8"/>
      <c r="I75" s="4"/>
      <c r="K75" s="5"/>
    </row>
    <row r="76" spans="1:11" ht="12.75" customHeight="1" x14ac:dyDescent="0.25">
      <c r="D76" s="8"/>
      <c r="E76" s="39"/>
      <c r="F76" s="8"/>
      <c r="G76" s="8"/>
      <c r="H76" s="8"/>
      <c r="I76" s="4"/>
      <c r="K76" s="5"/>
    </row>
    <row r="77" spans="1:11" ht="12.75" customHeight="1" x14ac:dyDescent="0.25">
      <c r="D77" s="8"/>
      <c r="E77" s="39"/>
      <c r="F77" s="8"/>
      <c r="G77" s="8"/>
      <c r="H77" s="8"/>
      <c r="I77" s="4"/>
      <c r="K77" s="5"/>
    </row>
    <row r="78" spans="1:11" ht="12.75" customHeight="1" x14ac:dyDescent="0.25">
      <c r="D78" s="8"/>
      <c r="E78" s="39"/>
      <c r="F78" s="8"/>
      <c r="G78" s="8"/>
      <c r="H78" s="8"/>
      <c r="I78" s="4"/>
      <c r="K78" s="5"/>
    </row>
    <row r="79" spans="1:11" ht="12.75" customHeight="1" x14ac:dyDescent="0.25">
      <c r="D79" s="8"/>
      <c r="E79" s="39"/>
      <c r="F79" s="8"/>
      <c r="G79" s="8"/>
      <c r="H79" s="8"/>
      <c r="I79" s="4"/>
      <c r="K79" s="5"/>
    </row>
    <row r="80" spans="1:11" ht="12.75" customHeight="1" x14ac:dyDescent="0.25">
      <c r="D80" s="8"/>
      <c r="E80" s="39"/>
      <c r="F80" s="8"/>
      <c r="G80" s="8"/>
      <c r="H80" s="8"/>
      <c r="I80" s="4"/>
      <c r="K80" s="5"/>
    </row>
    <row r="81" spans="4:11" ht="12.75" customHeight="1" x14ac:dyDescent="0.25">
      <c r="D81" s="8"/>
      <c r="E81" s="39"/>
      <c r="F81" s="8"/>
      <c r="G81" s="8"/>
      <c r="H81" s="8"/>
      <c r="I81" s="4"/>
      <c r="K81" s="5"/>
    </row>
    <row r="82" spans="4:11" ht="12.75" customHeight="1" x14ac:dyDescent="0.25">
      <c r="D82" s="8"/>
      <c r="E82" s="39"/>
      <c r="F82" s="8"/>
      <c r="G82" s="8"/>
      <c r="H82" s="8"/>
      <c r="I82" s="4"/>
      <c r="K82" s="5"/>
    </row>
    <row r="83" spans="4:11" ht="12.75" customHeight="1" x14ac:dyDescent="0.25">
      <c r="D83" s="8"/>
      <c r="E83" s="39"/>
      <c r="F83" s="8"/>
      <c r="G83" s="8"/>
      <c r="H83" s="8"/>
      <c r="I83" s="4"/>
      <c r="K83" s="5"/>
    </row>
    <row r="84" spans="4:11" ht="12.75" customHeight="1" x14ac:dyDescent="0.25">
      <c r="D84" s="8"/>
      <c r="E84" s="39"/>
      <c r="F84" s="8"/>
      <c r="G84" s="8"/>
      <c r="H84" s="8"/>
      <c r="I84" s="4"/>
      <c r="K84" s="5"/>
    </row>
    <row r="85" spans="4:11" ht="12.75" customHeight="1" x14ac:dyDescent="0.25">
      <c r="D85" s="8"/>
      <c r="E85" s="39"/>
      <c r="F85" s="8"/>
      <c r="G85" s="8"/>
      <c r="H85" s="8"/>
      <c r="I85" s="4"/>
      <c r="K85" s="5"/>
    </row>
    <row r="86" spans="4:11" ht="12.75" customHeight="1" x14ac:dyDescent="0.25">
      <c r="D86" s="8"/>
      <c r="E86" s="39"/>
      <c r="F86" s="8"/>
      <c r="G86" s="8"/>
      <c r="H86" s="8"/>
      <c r="I86" s="4"/>
      <c r="K86" s="5"/>
    </row>
    <row r="87" spans="4:11" ht="12.75" customHeight="1" x14ac:dyDescent="0.25">
      <c r="D87" s="8"/>
      <c r="E87" s="39"/>
      <c r="F87" s="8"/>
      <c r="G87" s="8"/>
      <c r="H87" s="8"/>
      <c r="I87" s="4"/>
      <c r="K87" s="5"/>
    </row>
    <row r="88" spans="4:11" ht="12.75" customHeight="1" x14ac:dyDescent="0.25">
      <c r="D88" s="8"/>
      <c r="E88" s="39"/>
      <c r="F88" s="8"/>
      <c r="G88" s="8"/>
      <c r="H88" s="8"/>
      <c r="I88" s="4"/>
      <c r="K88" s="5"/>
    </row>
    <row r="89" spans="4:11" ht="12.75" customHeight="1" x14ac:dyDescent="0.25">
      <c r="D89" s="8"/>
      <c r="E89" s="39"/>
      <c r="F89" s="8"/>
      <c r="G89" s="8"/>
      <c r="H89" s="8"/>
      <c r="I89" s="4"/>
      <c r="K89" s="5"/>
    </row>
    <row r="90" spans="4:11" ht="12.75" customHeight="1" x14ac:dyDescent="0.25">
      <c r="D90" s="8"/>
      <c r="E90" s="39"/>
      <c r="F90" s="8"/>
      <c r="G90" s="8"/>
      <c r="H90" s="8"/>
      <c r="I90" s="4"/>
      <c r="K90" s="5"/>
    </row>
    <row r="91" spans="4:11" ht="12.75" customHeight="1" x14ac:dyDescent="0.25">
      <c r="D91" s="8"/>
      <c r="E91" s="39"/>
      <c r="F91" s="8"/>
      <c r="G91" s="8"/>
      <c r="H91" s="8"/>
      <c r="I91" s="4"/>
      <c r="K91" s="5"/>
    </row>
    <row r="92" spans="4:11" ht="12.75" customHeight="1" x14ac:dyDescent="0.25">
      <c r="D92" s="8"/>
      <c r="E92" s="39"/>
      <c r="F92" s="8"/>
      <c r="G92" s="8"/>
      <c r="H92" s="8"/>
      <c r="I92" s="4"/>
      <c r="K92" s="5"/>
    </row>
    <row r="93" spans="4:11" ht="12.75" customHeight="1" x14ac:dyDescent="0.25">
      <c r="D93" s="8"/>
      <c r="E93" s="39"/>
      <c r="F93" s="8"/>
      <c r="G93" s="8"/>
      <c r="H93" s="8"/>
      <c r="I93" s="4"/>
      <c r="K93" s="5"/>
    </row>
    <row r="94" spans="4:11" ht="12.75" customHeight="1" x14ac:dyDescent="0.25">
      <c r="D94" s="8"/>
      <c r="E94" s="39"/>
      <c r="F94" s="8"/>
      <c r="G94" s="8"/>
      <c r="H94" s="8"/>
      <c r="I94" s="4"/>
      <c r="K94" s="5"/>
    </row>
    <row r="95" spans="4:11" ht="12.75" customHeight="1" x14ac:dyDescent="0.25">
      <c r="D95" s="8"/>
      <c r="E95" s="39"/>
      <c r="F95" s="8"/>
      <c r="G95" s="8"/>
      <c r="H95" s="8"/>
      <c r="I95" s="4"/>
      <c r="K95" s="5"/>
    </row>
    <row r="96" spans="4:11" ht="12.75" customHeight="1" x14ac:dyDescent="0.25">
      <c r="D96" s="8"/>
      <c r="E96" s="39"/>
      <c r="F96" s="8"/>
      <c r="G96" s="8"/>
      <c r="H96" s="8"/>
      <c r="I96" s="4"/>
      <c r="K96" s="5"/>
    </row>
    <row r="97" spans="4:11" ht="12.75" customHeight="1" x14ac:dyDescent="0.25">
      <c r="D97" s="8"/>
      <c r="E97" s="39"/>
      <c r="F97" s="8"/>
      <c r="G97" s="8"/>
      <c r="H97" s="8"/>
      <c r="I97" s="4"/>
      <c r="K97" s="5"/>
    </row>
    <row r="98" spans="4:11" ht="12.75" customHeight="1" x14ac:dyDescent="0.25">
      <c r="D98" s="8"/>
      <c r="E98" s="39"/>
      <c r="F98" s="8"/>
      <c r="G98" s="8"/>
      <c r="H98" s="8"/>
      <c r="I98" s="4"/>
      <c r="K98" s="5"/>
    </row>
    <row r="99" spans="4:11" ht="12.75" customHeight="1" x14ac:dyDescent="0.25">
      <c r="D99" s="8"/>
      <c r="E99" s="39"/>
      <c r="F99" s="8"/>
      <c r="G99" s="8"/>
      <c r="H99" s="8"/>
      <c r="I99" s="4"/>
      <c r="K99" s="5"/>
    </row>
    <row r="100" spans="4:11" ht="12.75" customHeight="1" x14ac:dyDescent="0.25">
      <c r="D100" s="8"/>
      <c r="E100" s="39"/>
      <c r="F100" s="8"/>
      <c r="G100" s="8"/>
      <c r="H100" s="8"/>
      <c r="I100" s="4"/>
      <c r="K100" s="5"/>
    </row>
    <row r="101" spans="4:11" ht="12.75" customHeight="1" x14ac:dyDescent="0.25">
      <c r="D101" s="8"/>
      <c r="E101" s="39"/>
      <c r="F101" s="8"/>
      <c r="G101" s="8"/>
      <c r="H101" s="8"/>
      <c r="I101" s="4"/>
      <c r="K101" s="5"/>
    </row>
    <row r="102" spans="4:11" ht="12.75" customHeight="1" x14ac:dyDescent="0.25">
      <c r="D102" s="8"/>
      <c r="E102" s="39"/>
      <c r="F102" s="8"/>
      <c r="G102" s="8"/>
      <c r="H102" s="8"/>
      <c r="I102" s="4"/>
      <c r="K102" s="5"/>
    </row>
    <row r="103" spans="4:11" ht="12.75" customHeight="1" x14ac:dyDescent="0.25">
      <c r="D103" s="8"/>
      <c r="E103" s="39"/>
      <c r="F103" s="8"/>
      <c r="G103" s="8"/>
      <c r="H103" s="8"/>
      <c r="I103" s="4"/>
      <c r="K103" s="5"/>
    </row>
    <row r="104" spans="4:11" ht="12.75" customHeight="1" x14ac:dyDescent="0.25">
      <c r="D104" s="8"/>
      <c r="E104" s="39"/>
      <c r="F104" s="8"/>
      <c r="G104" s="8"/>
      <c r="H104" s="8"/>
      <c r="I104" s="4"/>
      <c r="K104" s="5"/>
    </row>
    <row r="105" spans="4:11" ht="12.75" customHeight="1" x14ac:dyDescent="0.25">
      <c r="D105" s="8"/>
      <c r="E105" s="39"/>
      <c r="F105" s="8"/>
      <c r="G105" s="8"/>
      <c r="H105" s="8"/>
      <c r="I105" s="4"/>
      <c r="K105" s="5"/>
    </row>
    <row r="106" spans="4:11" ht="12.75" customHeight="1" x14ac:dyDescent="0.25">
      <c r="D106" s="8"/>
      <c r="E106" s="39"/>
      <c r="F106" s="8"/>
      <c r="G106" s="8"/>
      <c r="H106" s="8"/>
      <c r="I106" s="4"/>
      <c r="K106" s="5"/>
    </row>
    <row r="107" spans="4:11" ht="12.75" customHeight="1" x14ac:dyDescent="0.25">
      <c r="D107" s="8"/>
      <c r="E107" s="39"/>
      <c r="F107" s="8"/>
      <c r="G107" s="8"/>
      <c r="H107" s="8"/>
      <c r="I107" s="4"/>
      <c r="K107" s="5"/>
    </row>
    <row r="108" spans="4:11" ht="12.75" customHeight="1" x14ac:dyDescent="0.25">
      <c r="D108" s="8"/>
      <c r="E108" s="39"/>
      <c r="F108" s="8"/>
      <c r="G108" s="8"/>
      <c r="H108" s="8"/>
      <c r="I108" s="4"/>
      <c r="K108" s="5"/>
    </row>
    <row r="109" spans="4:11" ht="12.75" customHeight="1" x14ac:dyDescent="0.25">
      <c r="D109" s="8"/>
      <c r="E109" s="39"/>
      <c r="F109" s="8"/>
      <c r="G109" s="8"/>
      <c r="H109" s="8"/>
      <c r="I109" s="4"/>
      <c r="K109" s="5"/>
    </row>
    <row r="110" spans="4:11" ht="12.75" customHeight="1" x14ac:dyDescent="0.25">
      <c r="D110" s="8"/>
      <c r="E110" s="39"/>
      <c r="F110" s="8"/>
      <c r="G110" s="8"/>
      <c r="H110" s="8"/>
      <c r="I110" s="4"/>
      <c r="K110" s="5"/>
    </row>
    <row r="111" spans="4:11" ht="12.75" customHeight="1" x14ac:dyDescent="0.25">
      <c r="D111" s="8"/>
      <c r="E111" s="39"/>
      <c r="F111" s="8"/>
      <c r="G111" s="8"/>
      <c r="H111" s="8"/>
      <c r="I111" s="4"/>
      <c r="K111" s="5"/>
    </row>
    <row r="112" spans="4:11" ht="12.75" customHeight="1" x14ac:dyDescent="0.25">
      <c r="D112" s="8"/>
      <c r="E112" s="39"/>
      <c r="F112" s="8"/>
      <c r="G112" s="8"/>
      <c r="H112" s="8"/>
      <c r="I112" s="4"/>
      <c r="K112" s="5"/>
    </row>
    <row r="113" spans="4:11" ht="12.75" customHeight="1" x14ac:dyDescent="0.25">
      <c r="D113" s="8"/>
      <c r="E113" s="39"/>
      <c r="F113" s="8"/>
      <c r="G113" s="8"/>
      <c r="H113" s="8"/>
      <c r="I113" s="4"/>
      <c r="K113" s="5"/>
    </row>
    <row r="114" spans="4:11" ht="12.75" customHeight="1" x14ac:dyDescent="0.25">
      <c r="D114" s="8"/>
      <c r="E114" s="39"/>
      <c r="F114" s="8"/>
      <c r="G114" s="8"/>
      <c r="H114" s="8"/>
      <c r="I114" s="4"/>
      <c r="K114" s="5"/>
    </row>
    <row r="115" spans="4:11" ht="12.75" customHeight="1" x14ac:dyDescent="0.25">
      <c r="D115" s="8"/>
      <c r="E115" s="39"/>
      <c r="F115" s="8"/>
      <c r="G115" s="8"/>
      <c r="H115" s="8"/>
      <c r="I115" s="4"/>
      <c r="K115" s="5"/>
    </row>
    <row r="116" spans="4:11" ht="12.75" customHeight="1" x14ac:dyDescent="0.25">
      <c r="D116" s="8"/>
      <c r="E116" s="39"/>
      <c r="F116" s="8"/>
      <c r="G116" s="8"/>
      <c r="H116" s="8"/>
      <c r="I116" s="4"/>
      <c r="K116" s="5"/>
    </row>
    <row r="117" spans="4:11" ht="12.75" customHeight="1" x14ac:dyDescent="0.25">
      <c r="D117" s="8"/>
      <c r="E117" s="39"/>
      <c r="F117" s="8"/>
      <c r="G117" s="8"/>
      <c r="H117" s="8"/>
      <c r="I117" s="4"/>
      <c r="K117" s="5"/>
    </row>
    <row r="118" spans="4:11" ht="12.75" customHeight="1" x14ac:dyDescent="0.25">
      <c r="D118" s="8"/>
      <c r="E118" s="39"/>
      <c r="F118" s="8"/>
      <c r="G118" s="8"/>
      <c r="H118" s="8"/>
      <c r="I118" s="4"/>
      <c r="K118" s="5"/>
    </row>
    <row r="119" spans="4:11" ht="12.75" customHeight="1" x14ac:dyDescent="0.25">
      <c r="D119" s="8"/>
      <c r="E119" s="39"/>
      <c r="F119" s="8"/>
      <c r="G119" s="8"/>
      <c r="H119" s="8"/>
      <c r="I119" s="4"/>
      <c r="K119" s="5"/>
    </row>
    <row r="120" spans="4:11" ht="12.75" customHeight="1" x14ac:dyDescent="0.25">
      <c r="D120" s="8"/>
      <c r="E120" s="39"/>
      <c r="F120" s="8"/>
      <c r="G120" s="8"/>
      <c r="H120" s="8"/>
      <c r="I120" s="4"/>
      <c r="K120" s="5"/>
    </row>
    <row r="121" spans="4:11" ht="12.75" customHeight="1" x14ac:dyDescent="0.25">
      <c r="D121" s="8"/>
      <c r="E121" s="39"/>
      <c r="F121" s="8"/>
      <c r="G121" s="8"/>
      <c r="H121" s="8"/>
      <c r="I121" s="4"/>
      <c r="K121" s="5"/>
    </row>
    <row r="122" spans="4:11" ht="12.75" customHeight="1" x14ac:dyDescent="0.25">
      <c r="D122" s="8"/>
      <c r="E122" s="39"/>
      <c r="F122" s="8"/>
      <c r="G122" s="8"/>
      <c r="H122" s="8"/>
      <c r="I122" s="4"/>
      <c r="K122" s="5"/>
    </row>
    <row r="123" spans="4:11" ht="12.75" customHeight="1" x14ac:dyDescent="0.25">
      <c r="D123" s="8"/>
      <c r="E123" s="39"/>
      <c r="F123" s="8"/>
      <c r="G123" s="8"/>
      <c r="H123" s="8"/>
      <c r="I123" s="4"/>
      <c r="K123" s="5"/>
    </row>
    <row r="124" spans="4:11" ht="12.75" customHeight="1" x14ac:dyDescent="0.25">
      <c r="D124" s="8"/>
      <c r="E124" s="39"/>
      <c r="F124" s="8"/>
      <c r="G124" s="8"/>
      <c r="H124" s="8"/>
      <c r="I124" s="4"/>
      <c r="K124" s="5"/>
    </row>
    <row r="125" spans="4:11" ht="12.75" customHeight="1" x14ac:dyDescent="0.25">
      <c r="D125" s="8"/>
      <c r="E125" s="39"/>
      <c r="F125" s="8"/>
      <c r="G125" s="8"/>
      <c r="H125" s="8"/>
      <c r="I125" s="4"/>
      <c r="K125" s="5"/>
    </row>
    <row r="126" spans="4:11" ht="12.75" customHeight="1" x14ac:dyDescent="0.25">
      <c r="D126" s="8"/>
      <c r="E126" s="39"/>
      <c r="F126" s="8"/>
      <c r="G126" s="8"/>
      <c r="H126" s="8"/>
      <c r="I126" s="4"/>
      <c r="K126" s="5"/>
    </row>
    <row r="127" spans="4:11" ht="12.75" customHeight="1" x14ac:dyDescent="0.25">
      <c r="D127" s="8"/>
      <c r="E127" s="39"/>
      <c r="F127" s="8"/>
      <c r="G127" s="8"/>
      <c r="H127" s="8"/>
      <c r="I127" s="4"/>
      <c r="K127" s="5"/>
    </row>
    <row r="128" spans="4:11" ht="12.75" customHeight="1" x14ac:dyDescent="0.25">
      <c r="D128" s="8"/>
      <c r="E128" s="39"/>
      <c r="F128" s="8"/>
      <c r="G128" s="8"/>
      <c r="H128" s="8"/>
      <c r="I128" s="4"/>
      <c r="K128" s="5"/>
    </row>
    <row r="129" spans="4:11" ht="12.75" customHeight="1" x14ac:dyDescent="0.25">
      <c r="D129" s="8"/>
      <c r="E129" s="39"/>
      <c r="F129" s="8"/>
      <c r="G129" s="8"/>
      <c r="H129" s="8"/>
      <c r="I129" s="4"/>
      <c r="K129" s="5"/>
    </row>
    <row r="130" spans="4:11" ht="12.75" customHeight="1" x14ac:dyDescent="0.25">
      <c r="D130" s="8"/>
      <c r="E130" s="39"/>
      <c r="F130" s="8"/>
      <c r="G130" s="8"/>
      <c r="H130" s="8"/>
      <c r="I130" s="4"/>
      <c r="K130" s="5"/>
    </row>
    <row r="131" spans="4:11" ht="12.75" customHeight="1" x14ac:dyDescent="0.25">
      <c r="D131" s="8"/>
      <c r="E131" s="39"/>
      <c r="F131" s="8"/>
      <c r="G131" s="8"/>
      <c r="H131" s="8"/>
      <c r="I131" s="4"/>
      <c r="K131" s="5"/>
    </row>
    <row r="132" spans="4:11" ht="12.75" customHeight="1" x14ac:dyDescent="0.25">
      <c r="D132" s="8"/>
      <c r="E132" s="39"/>
      <c r="F132" s="8"/>
      <c r="G132" s="8"/>
      <c r="H132" s="8"/>
      <c r="I132" s="4"/>
      <c r="K132" s="5"/>
    </row>
    <row r="133" spans="4:11" ht="12.75" customHeight="1" x14ac:dyDescent="0.25">
      <c r="D133" s="8"/>
      <c r="E133" s="39"/>
      <c r="F133" s="8"/>
      <c r="G133" s="8"/>
      <c r="H133" s="8"/>
      <c r="I133" s="4"/>
      <c r="K133" s="5"/>
    </row>
    <row r="134" spans="4:11" ht="12.75" customHeight="1" x14ac:dyDescent="0.25">
      <c r="D134" s="8"/>
      <c r="E134" s="39"/>
      <c r="F134" s="8"/>
      <c r="G134" s="8"/>
      <c r="H134" s="8"/>
      <c r="I134" s="4"/>
      <c r="K134" s="5"/>
    </row>
    <row r="135" spans="4:11" ht="12.75" customHeight="1" x14ac:dyDescent="0.25">
      <c r="D135" s="8"/>
      <c r="E135" s="39"/>
      <c r="F135" s="8"/>
      <c r="G135" s="8"/>
      <c r="H135" s="8"/>
      <c r="I135" s="4"/>
      <c r="K135" s="5"/>
    </row>
    <row r="136" spans="4:11" ht="12.75" customHeight="1" x14ac:dyDescent="0.25">
      <c r="D136" s="8"/>
      <c r="E136" s="39"/>
      <c r="F136" s="8"/>
      <c r="G136" s="8"/>
      <c r="H136" s="8"/>
      <c r="I136" s="4"/>
      <c r="K136" s="5"/>
    </row>
    <row r="137" spans="4:11" ht="12.75" customHeight="1" x14ac:dyDescent="0.25">
      <c r="D137" s="8"/>
      <c r="E137" s="39"/>
      <c r="F137" s="8"/>
      <c r="G137" s="8"/>
      <c r="H137" s="8"/>
      <c r="I137" s="4"/>
      <c r="K137" s="5"/>
    </row>
    <row r="138" spans="4:11" ht="12.75" customHeight="1" x14ac:dyDescent="0.25">
      <c r="D138" s="8"/>
      <c r="E138" s="39"/>
      <c r="F138" s="8"/>
      <c r="G138" s="8"/>
      <c r="H138" s="8"/>
      <c r="I138" s="4"/>
      <c r="K138" s="5"/>
    </row>
    <row r="139" spans="4:11" ht="12.75" customHeight="1" x14ac:dyDescent="0.25">
      <c r="D139" s="8"/>
      <c r="E139" s="39"/>
      <c r="F139" s="8"/>
      <c r="G139" s="8"/>
      <c r="H139" s="8"/>
      <c r="I139" s="4"/>
      <c r="K139" s="5"/>
    </row>
    <row r="140" spans="4:11" ht="12.75" customHeight="1" x14ac:dyDescent="0.25">
      <c r="D140" s="8"/>
      <c r="E140" s="39"/>
      <c r="F140" s="8"/>
      <c r="G140" s="8"/>
      <c r="H140" s="8"/>
      <c r="I140" s="4"/>
      <c r="K140" s="5"/>
    </row>
    <row r="141" spans="4:11" ht="12.75" customHeight="1" x14ac:dyDescent="0.25">
      <c r="D141" s="8"/>
      <c r="E141" s="39"/>
      <c r="F141" s="8"/>
      <c r="G141" s="8"/>
      <c r="H141" s="8"/>
      <c r="I141" s="4"/>
      <c r="K141" s="5"/>
    </row>
    <row r="142" spans="4:11" ht="12.75" customHeight="1" x14ac:dyDescent="0.25">
      <c r="D142" s="8"/>
      <c r="E142" s="39"/>
      <c r="F142" s="8"/>
      <c r="G142" s="8"/>
      <c r="H142" s="8"/>
      <c r="I142" s="4"/>
      <c r="K142" s="5"/>
    </row>
    <row r="143" spans="4:11" ht="12.75" customHeight="1" x14ac:dyDescent="0.25">
      <c r="D143" s="8"/>
      <c r="E143" s="39"/>
      <c r="F143" s="8"/>
      <c r="G143" s="8"/>
      <c r="H143" s="8"/>
      <c r="I143" s="4"/>
      <c r="K143" s="5"/>
    </row>
    <row r="144" spans="4:11" ht="12.75" customHeight="1" x14ac:dyDescent="0.25">
      <c r="D144" s="8"/>
      <c r="E144" s="39"/>
      <c r="F144" s="8"/>
      <c r="G144" s="8"/>
      <c r="H144" s="8"/>
      <c r="I144" s="4"/>
      <c r="K144" s="5"/>
    </row>
    <row r="145" spans="4:11" ht="12.75" customHeight="1" x14ac:dyDescent="0.25">
      <c r="D145" s="8"/>
      <c r="E145" s="39"/>
      <c r="F145" s="8"/>
      <c r="G145" s="8"/>
      <c r="H145" s="8"/>
      <c r="I145" s="4"/>
      <c r="K145" s="5"/>
    </row>
    <row r="146" spans="4:11" ht="12.75" customHeight="1" x14ac:dyDescent="0.25">
      <c r="D146" s="8"/>
      <c r="E146" s="39"/>
      <c r="F146" s="8"/>
      <c r="G146" s="8"/>
      <c r="H146" s="8"/>
      <c r="I146" s="4"/>
      <c r="K146" s="5"/>
    </row>
    <row r="147" spans="4:11" ht="12.75" customHeight="1" x14ac:dyDescent="0.25">
      <c r="D147" s="8"/>
      <c r="E147" s="39"/>
      <c r="F147" s="8"/>
      <c r="G147" s="8"/>
      <c r="H147" s="8"/>
      <c r="I147" s="4"/>
      <c r="K147" s="5"/>
    </row>
    <row r="148" spans="4:11" ht="12.75" customHeight="1" x14ac:dyDescent="0.25">
      <c r="D148" s="8"/>
      <c r="E148" s="39"/>
      <c r="F148" s="8"/>
      <c r="G148" s="8"/>
      <c r="H148" s="8"/>
      <c r="I148" s="4"/>
      <c r="K148" s="5"/>
    </row>
    <row r="149" spans="4:11" ht="12.75" customHeight="1" x14ac:dyDescent="0.25">
      <c r="D149" s="8"/>
      <c r="E149" s="39"/>
      <c r="F149" s="8"/>
      <c r="G149" s="8"/>
      <c r="H149" s="8"/>
      <c r="I149" s="4"/>
      <c r="K149" s="5"/>
    </row>
    <row r="150" spans="4:11" ht="12.75" customHeight="1" x14ac:dyDescent="0.25">
      <c r="D150" s="8"/>
      <c r="E150" s="39"/>
      <c r="F150" s="8"/>
      <c r="G150" s="8"/>
      <c r="H150" s="8"/>
      <c r="I150" s="4"/>
      <c r="K150" s="5"/>
    </row>
    <row r="151" spans="4:11" ht="12.75" customHeight="1" x14ac:dyDescent="0.25">
      <c r="D151" s="8"/>
      <c r="E151" s="39"/>
      <c r="F151" s="8"/>
      <c r="G151" s="8"/>
      <c r="H151" s="8"/>
      <c r="I151" s="4"/>
      <c r="K151" s="5"/>
    </row>
    <row r="152" spans="4:11" ht="12.75" customHeight="1" x14ac:dyDescent="0.25">
      <c r="D152" s="8"/>
      <c r="E152" s="39"/>
      <c r="F152" s="8"/>
      <c r="G152" s="8"/>
      <c r="H152" s="8"/>
      <c r="I152" s="4"/>
      <c r="K152" s="5"/>
    </row>
    <row r="153" spans="4:11" ht="12.75" customHeight="1" x14ac:dyDescent="0.25">
      <c r="D153" s="8"/>
      <c r="E153" s="39"/>
      <c r="F153" s="8"/>
      <c r="G153" s="8"/>
      <c r="H153" s="8"/>
      <c r="I153" s="4"/>
      <c r="K153" s="5"/>
    </row>
    <row r="154" spans="4:11" ht="12.75" customHeight="1" x14ac:dyDescent="0.25">
      <c r="D154" s="8"/>
      <c r="E154" s="39"/>
      <c r="F154" s="8"/>
      <c r="G154" s="8"/>
      <c r="H154" s="8"/>
      <c r="I154" s="4"/>
      <c r="K154" s="5"/>
    </row>
    <row r="155" spans="4:11" ht="12.75" customHeight="1" x14ac:dyDescent="0.25">
      <c r="D155" s="8"/>
      <c r="E155" s="39"/>
      <c r="F155" s="8"/>
      <c r="G155" s="8"/>
      <c r="H155" s="8"/>
      <c r="I155" s="4"/>
      <c r="K155" s="5"/>
    </row>
    <row r="156" spans="4:11" ht="12.75" customHeight="1" x14ac:dyDescent="0.25">
      <c r="D156" s="8"/>
      <c r="E156" s="39"/>
      <c r="F156" s="8"/>
      <c r="G156" s="8"/>
      <c r="H156" s="8"/>
      <c r="I156" s="4"/>
      <c r="K156" s="5"/>
    </row>
    <row r="157" spans="4:11" ht="12.75" customHeight="1" x14ac:dyDescent="0.25">
      <c r="D157" s="8"/>
      <c r="E157" s="39"/>
      <c r="F157" s="8"/>
      <c r="G157" s="8"/>
      <c r="H157" s="8"/>
      <c r="I157" s="4"/>
      <c r="K157" s="5"/>
    </row>
    <row r="158" spans="4:11" ht="12.75" customHeight="1" x14ac:dyDescent="0.25">
      <c r="D158" s="8"/>
      <c r="E158" s="39"/>
      <c r="F158" s="8"/>
      <c r="G158" s="8"/>
      <c r="H158" s="8"/>
      <c r="I158" s="4"/>
      <c r="K158" s="5"/>
    </row>
    <row r="159" spans="4:11" ht="12.75" customHeight="1" x14ac:dyDescent="0.25">
      <c r="D159" s="8"/>
      <c r="E159" s="39"/>
      <c r="F159" s="8"/>
      <c r="G159" s="8"/>
      <c r="H159" s="8"/>
      <c r="I159" s="4"/>
      <c r="K159" s="5"/>
    </row>
    <row r="160" spans="4:11" ht="12.75" customHeight="1" x14ac:dyDescent="0.25">
      <c r="D160" s="8"/>
      <c r="E160" s="39"/>
      <c r="F160" s="8"/>
      <c r="G160" s="8"/>
      <c r="H160" s="8"/>
      <c r="I160" s="4"/>
      <c r="K160" s="5"/>
    </row>
    <row r="161" spans="4:11" ht="12.75" customHeight="1" x14ac:dyDescent="0.25">
      <c r="D161" s="8"/>
      <c r="E161" s="39"/>
      <c r="F161" s="8"/>
      <c r="G161" s="8"/>
      <c r="H161" s="8"/>
      <c r="I161" s="4"/>
      <c r="K161" s="5"/>
    </row>
    <row r="162" spans="4:11" ht="12.75" customHeight="1" x14ac:dyDescent="0.25">
      <c r="D162" s="8"/>
      <c r="E162" s="39"/>
      <c r="F162" s="8"/>
      <c r="G162" s="8"/>
      <c r="H162" s="8"/>
      <c r="I162" s="4"/>
      <c r="K162" s="5"/>
    </row>
    <row r="163" spans="4:11" ht="12.75" customHeight="1" x14ac:dyDescent="0.25">
      <c r="D163" s="8"/>
      <c r="E163" s="39"/>
      <c r="F163" s="8"/>
      <c r="G163" s="8"/>
      <c r="H163" s="8"/>
      <c r="I163" s="4"/>
      <c r="K163" s="5"/>
    </row>
    <row r="164" spans="4:11" ht="12.75" customHeight="1" x14ac:dyDescent="0.25">
      <c r="D164" s="8"/>
      <c r="E164" s="39"/>
      <c r="F164" s="8"/>
      <c r="G164" s="8"/>
      <c r="H164" s="8"/>
      <c r="I164" s="4"/>
      <c r="K164" s="5"/>
    </row>
    <row r="165" spans="4:11" ht="12.75" customHeight="1" x14ac:dyDescent="0.25">
      <c r="D165" s="8"/>
      <c r="E165" s="39"/>
      <c r="F165" s="8"/>
      <c r="G165" s="8"/>
      <c r="H165" s="8"/>
      <c r="I165" s="4"/>
      <c r="K165" s="5"/>
    </row>
    <row r="166" spans="4:11" ht="12.75" customHeight="1" x14ac:dyDescent="0.25">
      <c r="D166" s="8"/>
      <c r="E166" s="39"/>
      <c r="F166" s="8"/>
      <c r="G166" s="8"/>
      <c r="H166" s="8"/>
      <c r="I166" s="4"/>
      <c r="K166" s="5"/>
    </row>
    <row r="167" spans="4:11" ht="12.75" customHeight="1" x14ac:dyDescent="0.25">
      <c r="D167" s="8"/>
      <c r="E167" s="39"/>
      <c r="F167" s="8"/>
      <c r="G167" s="8"/>
      <c r="H167" s="8"/>
      <c r="I167" s="4"/>
      <c r="K167" s="5"/>
    </row>
    <row r="168" spans="4:11" ht="12.75" customHeight="1" x14ac:dyDescent="0.25">
      <c r="D168" s="8"/>
      <c r="E168" s="39"/>
      <c r="F168" s="8"/>
      <c r="G168" s="8"/>
      <c r="H168" s="8"/>
      <c r="I168" s="4"/>
      <c r="K168" s="5"/>
    </row>
    <row r="169" spans="4:11" ht="12.75" customHeight="1" x14ac:dyDescent="0.25">
      <c r="D169" s="8"/>
      <c r="E169" s="39"/>
      <c r="F169" s="8"/>
      <c r="G169" s="8"/>
      <c r="H169" s="8"/>
      <c r="I169" s="4"/>
      <c r="K169" s="5"/>
    </row>
    <row r="170" spans="4:11" ht="12.75" customHeight="1" x14ac:dyDescent="0.25">
      <c r="D170" s="8"/>
      <c r="E170" s="39"/>
      <c r="F170" s="8"/>
      <c r="G170" s="8"/>
      <c r="H170" s="8"/>
      <c r="I170" s="4"/>
      <c r="K170" s="5"/>
    </row>
    <row r="171" spans="4:11" ht="12.75" customHeight="1" x14ac:dyDescent="0.25">
      <c r="D171" s="8"/>
      <c r="E171" s="39"/>
      <c r="F171" s="8"/>
      <c r="G171" s="8"/>
      <c r="H171" s="8"/>
      <c r="I171" s="4"/>
      <c r="K171" s="5"/>
    </row>
    <row r="172" spans="4:11" ht="12.75" customHeight="1" x14ac:dyDescent="0.25">
      <c r="D172" s="8"/>
      <c r="E172" s="39"/>
      <c r="F172" s="8"/>
      <c r="G172" s="8"/>
      <c r="H172" s="8"/>
      <c r="I172" s="4"/>
      <c r="K172" s="5"/>
    </row>
    <row r="173" spans="4:11" ht="12.75" customHeight="1" x14ac:dyDescent="0.25">
      <c r="D173" s="8"/>
      <c r="E173" s="39"/>
      <c r="F173" s="8"/>
      <c r="G173" s="8"/>
      <c r="H173" s="8"/>
      <c r="I173" s="4"/>
      <c r="K173" s="5"/>
    </row>
    <row r="174" spans="4:11" ht="12.75" customHeight="1" x14ac:dyDescent="0.25">
      <c r="D174" s="8"/>
      <c r="E174" s="39"/>
      <c r="F174" s="8"/>
      <c r="G174" s="8"/>
      <c r="H174" s="8"/>
      <c r="I174" s="4"/>
      <c r="K174" s="5"/>
    </row>
    <row r="175" spans="4:11" ht="12.75" customHeight="1" x14ac:dyDescent="0.25">
      <c r="D175" s="8"/>
      <c r="E175" s="39"/>
      <c r="F175" s="8"/>
      <c r="G175" s="8"/>
      <c r="H175" s="8"/>
      <c r="I175" s="4"/>
      <c r="K175" s="5"/>
    </row>
    <row r="176" spans="4:11" ht="12.75" customHeight="1" x14ac:dyDescent="0.25">
      <c r="D176" s="8"/>
      <c r="E176" s="39"/>
      <c r="F176" s="8"/>
      <c r="G176" s="8"/>
      <c r="H176" s="8"/>
      <c r="I176" s="4"/>
      <c r="K176" s="5"/>
    </row>
    <row r="177" spans="4:11" ht="12.75" customHeight="1" x14ac:dyDescent="0.25">
      <c r="D177" s="8"/>
      <c r="E177" s="39"/>
      <c r="F177" s="8"/>
      <c r="G177" s="8"/>
      <c r="H177" s="8"/>
      <c r="I177" s="4"/>
      <c r="K177" s="5"/>
    </row>
    <row r="178" spans="4:11" ht="12.75" customHeight="1" x14ac:dyDescent="0.25">
      <c r="D178" s="8"/>
      <c r="E178" s="39"/>
      <c r="F178" s="8"/>
      <c r="G178" s="8"/>
      <c r="H178" s="8"/>
      <c r="I178" s="4"/>
      <c r="K178" s="5"/>
    </row>
    <row r="179" spans="4:11" ht="12.75" customHeight="1" x14ac:dyDescent="0.25">
      <c r="D179" s="8"/>
      <c r="E179" s="39"/>
      <c r="F179" s="8"/>
      <c r="G179" s="8"/>
      <c r="H179" s="8"/>
      <c r="I179" s="4"/>
      <c r="K179" s="5"/>
    </row>
    <row r="180" spans="4:11" ht="12.75" customHeight="1" x14ac:dyDescent="0.25">
      <c r="D180" s="8"/>
      <c r="E180" s="39"/>
      <c r="F180" s="8"/>
      <c r="G180" s="8"/>
      <c r="H180" s="8"/>
      <c r="I180" s="4"/>
      <c r="K180" s="5"/>
    </row>
    <row r="181" spans="4:11" ht="12.75" customHeight="1" x14ac:dyDescent="0.25">
      <c r="D181" s="8"/>
      <c r="E181" s="39"/>
      <c r="F181" s="8"/>
      <c r="G181" s="8"/>
      <c r="H181" s="8"/>
      <c r="I181" s="4"/>
      <c r="K181" s="5"/>
    </row>
    <row r="182" spans="4:11" ht="12.75" customHeight="1" x14ac:dyDescent="0.25">
      <c r="D182" s="8"/>
      <c r="E182" s="39"/>
      <c r="F182" s="8"/>
      <c r="G182" s="8"/>
      <c r="H182" s="8"/>
      <c r="I182" s="4"/>
      <c r="K182" s="5"/>
    </row>
    <row r="183" spans="4:11" ht="12.75" customHeight="1" x14ac:dyDescent="0.25">
      <c r="D183" s="8"/>
      <c r="E183" s="39"/>
      <c r="F183" s="8"/>
      <c r="G183" s="8"/>
      <c r="H183" s="8"/>
      <c r="I183" s="4"/>
      <c r="K183" s="5"/>
    </row>
    <row r="184" spans="4:11" ht="12.75" customHeight="1" x14ac:dyDescent="0.25">
      <c r="D184" s="8"/>
      <c r="E184" s="39"/>
      <c r="F184" s="8"/>
      <c r="G184" s="8"/>
      <c r="H184" s="8"/>
      <c r="I184" s="4"/>
      <c r="K184" s="5"/>
    </row>
    <row r="185" spans="4:11" ht="12.75" customHeight="1" x14ac:dyDescent="0.25">
      <c r="D185" s="8"/>
      <c r="E185" s="39"/>
      <c r="F185" s="8"/>
      <c r="G185" s="8"/>
      <c r="H185" s="8"/>
      <c r="I185" s="4"/>
      <c r="K185" s="5"/>
    </row>
    <row r="186" spans="4:11" ht="12.75" customHeight="1" x14ac:dyDescent="0.25">
      <c r="D186" s="8"/>
      <c r="E186" s="39"/>
      <c r="F186" s="8"/>
      <c r="G186" s="8"/>
      <c r="H186" s="8"/>
      <c r="I186" s="4"/>
      <c r="K186" s="5"/>
    </row>
    <row r="187" spans="4:11" ht="12.75" customHeight="1" x14ac:dyDescent="0.25">
      <c r="D187" s="8"/>
      <c r="E187" s="39"/>
      <c r="F187" s="8"/>
      <c r="G187" s="8"/>
      <c r="H187" s="8"/>
      <c r="I187" s="4"/>
      <c r="K187" s="5"/>
    </row>
    <row r="188" spans="4:11" ht="12.75" customHeight="1" x14ac:dyDescent="0.25">
      <c r="D188" s="8"/>
      <c r="E188" s="39"/>
      <c r="F188" s="8"/>
      <c r="G188" s="8"/>
      <c r="H188" s="8"/>
      <c r="I188" s="4"/>
      <c r="K188" s="5"/>
    </row>
    <row r="189" spans="4:11" ht="12.75" customHeight="1" x14ac:dyDescent="0.25">
      <c r="D189" s="8"/>
      <c r="E189" s="39"/>
      <c r="F189" s="8"/>
      <c r="G189" s="8"/>
      <c r="H189" s="8"/>
      <c r="I189" s="4"/>
      <c r="K189" s="5"/>
    </row>
    <row r="190" spans="4:11" ht="12.75" customHeight="1" x14ac:dyDescent="0.25">
      <c r="D190" s="8"/>
      <c r="E190" s="39"/>
      <c r="F190" s="8"/>
      <c r="G190" s="8"/>
      <c r="H190" s="8"/>
      <c r="I190" s="4"/>
      <c r="K190" s="5"/>
    </row>
    <row r="191" spans="4:11" ht="12.75" customHeight="1" x14ac:dyDescent="0.25">
      <c r="D191" s="8"/>
      <c r="E191" s="39"/>
      <c r="F191" s="8"/>
      <c r="G191" s="8"/>
      <c r="H191" s="8"/>
      <c r="I191" s="4"/>
      <c r="K191" s="5"/>
    </row>
    <row r="192" spans="4:11" ht="12.75" customHeight="1" x14ac:dyDescent="0.25">
      <c r="D192" s="8"/>
      <c r="E192" s="39"/>
      <c r="F192" s="8"/>
      <c r="G192" s="8"/>
      <c r="H192" s="8"/>
      <c r="I192" s="4"/>
      <c r="K192" s="5"/>
    </row>
    <row r="193" spans="4:11" ht="12.75" customHeight="1" x14ac:dyDescent="0.25">
      <c r="D193" s="8"/>
      <c r="E193" s="39"/>
      <c r="F193" s="8"/>
      <c r="G193" s="8"/>
      <c r="H193" s="8"/>
      <c r="I193" s="4"/>
      <c r="K193" s="5"/>
    </row>
    <row r="194" spans="4:11" ht="12.75" customHeight="1" x14ac:dyDescent="0.25">
      <c r="D194" s="8"/>
      <c r="E194" s="39"/>
      <c r="F194" s="8"/>
      <c r="G194" s="8"/>
      <c r="H194" s="8"/>
      <c r="I194" s="4"/>
      <c r="K194" s="5"/>
    </row>
    <row r="195" spans="4:11" ht="12.75" customHeight="1" x14ac:dyDescent="0.25">
      <c r="D195" s="8"/>
      <c r="E195" s="39"/>
      <c r="F195" s="8"/>
      <c r="G195" s="8"/>
      <c r="H195" s="8"/>
      <c r="I195" s="4"/>
      <c r="K195" s="5"/>
    </row>
    <row r="196" spans="4:11" ht="12.75" customHeight="1" x14ac:dyDescent="0.25">
      <c r="D196" s="8"/>
      <c r="E196" s="39"/>
      <c r="F196" s="8"/>
      <c r="G196" s="8"/>
      <c r="H196" s="8"/>
      <c r="I196" s="4"/>
      <c r="K196" s="5"/>
    </row>
    <row r="197" spans="4:11" ht="12.75" customHeight="1" x14ac:dyDescent="0.25">
      <c r="D197" s="8"/>
      <c r="E197" s="39"/>
      <c r="F197" s="8"/>
      <c r="G197" s="8"/>
      <c r="H197" s="8"/>
      <c r="I197" s="4"/>
      <c r="K197" s="5"/>
    </row>
    <row r="198" spans="4:11" ht="12.75" customHeight="1" x14ac:dyDescent="0.25">
      <c r="D198" s="8"/>
      <c r="E198" s="39"/>
      <c r="F198" s="8"/>
      <c r="G198" s="8"/>
      <c r="H198" s="8"/>
      <c r="I198" s="4"/>
      <c r="K198" s="5"/>
    </row>
    <row r="199" spans="4:11" ht="12.75" customHeight="1" x14ac:dyDescent="0.25">
      <c r="D199" s="8"/>
      <c r="E199" s="39"/>
      <c r="F199" s="8"/>
      <c r="G199" s="8"/>
      <c r="H199" s="8"/>
      <c r="I199" s="4"/>
      <c r="K199" s="5"/>
    </row>
    <row r="200" spans="4:11" ht="12.75" customHeight="1" x14ac:dyDescent="0.25">
      <c r="D200" s="8"/>
      <c r="E200" s="39"/>
      <c r="F200" s="8"/>
      <c r="G200" s="8"/>
      <c r="H200" s="8"/>
      <c r="I200" s="4"/>
      <c r="K200" s="5"/>
    </row>
    <row r="201" spans="4:11" ht="12.75" customHeight="1" x14ac:dyDescent="0.25">
      <c r="D201" s="8"/>
      <c r="E201" s="39"/>
      <c r="F201" s="8"/>
      <c r="G201" s="8"/>
      <c r="H201" s="8"/>
      <c r="I201" s="4"/>
      <c r="K201" s="5"/>
    </row>
    <row r="202" spans="4:11" ht="12.75" customHeight="1" x14ac:dyDescent="0.25">
      <c r="D202" s="8"/>
      <c r="E202" s="39"/>
      <c r="F202" s="8"/>
      <c r="G202" s="8"/>
      <c r="H202" s="8"/>
      <c r="I202" s="4"/>
      <c r="K202" s="5"/>
    </row>
    <row r="203" spans="4:11" ht="12.75" customHeight="1" x14ac:dyDescent="0.25">
      <c r="D203" s="8"/>
      <c r="E203" s="39"/>
      <c r="F203" s="8"/>
      <c r="G203" s="8"/>
      <c r="H203" s="8"/>
      <c r="I203" s="4"/>
      <c r="K203" s="5"/>
    </row>
    <row r="204" spans="4:11" ht="12.75" customHeight="1" x14ac:dyDescent="0.25">
      <c r="D204" s="8"/>
      <c r="E204" s="39"/>
      <c r="F204" s="8"/>
      <c r="G204" s="8"/>
      <c r="H204" s="8"/>
      <c r="I204" s="4"/>
      <c r="K204" s="5"/>
    </row>
    <row r="205" spans="4:11" ht="12.75" customHeight="1" x14ac:dyDescent="0.25">
      <c r="D205" s="8"/>
      <c r="E205" s="39"/>
      <c r="F205" s="8"/>
      <c r="G205" s="8"/>
      <c r="H205" s="8"/>
      <c r="I205" s="4"/>
      <c r="K205" s="5"/>
    </row>
    <row r="206" spans="4:11" ht="12.75" customHeight="1" x14ac:dyDescent="0.25">
      <c r="D206" s="8"/>
      <c r="E206" s="39"/>
      <c r="F206" s="8"/>
      <c r="G206" s="8"/>
      <c r="H206" s="8"/>
      <c r="I206" s="4"/>
      <c r="K206" s="5"/>
    </row>
    <row r="207" spans="4:11" ht="12.75" customHeight="1" x14ac:dyDescent="0.25">
      <c r="D207" s="8"/>
      <c r="E207" s="39"/>
      <c r="F207" s="8"/>
      <c r="G207" s="8"/>
      <c r="H207" s="8"/>
      <c r="I207" s="4"/>
      <c r="K207" s="5"/>
    </row>
    <row r="208" spans="4:11" ht="12.75" customHeight="1" x14ac:dyDescent="0.25">
      <c r="D208" s="8"/>
      <c r="E208" s="39"/>
      <c r="F208" s="8"/>
      <c r="G208" s="8"/>
      <c r="H208" s="8"/>
      <c r="I208" s="4"/>
      <c r="K208" s="5"/>
    </row>
    <row r="209" spans="4:11" ht="12.75" customHeight="1" x14ac:dyDescent="0.25">
      <c r="D209" s="8"/>
      <c r="E209" s="39"/>
      <c r="F209" s="8"/>
      <c r="G209" s="8"/>
      <c r="H209" s="8"/>
      <c r="I209" s="4"/>
      <c r="K209" s="5"/>
    </row>
    <row r="210" spans="4:11" ht="12.75" customHeight="1" x14ac:dyDescent="0.25">
      <c r="D210" s="8"/>
      <c r="E210" s="39"/>
      <c r="F210" s="8"/>
      <c r="G210" s="8"/>
      <c r="H210" s="8"/>
      <c r="I210" s="4"/>
      <c r="K210" s="5"/>
    </row>
    <row r="211" spans="4:11" ht="12.75" customHeight="1" x14ac:dyDescent="0.25">
      <c r="D211" s="8"/>
      <c r="E211" s="39"/>
      <c r="F211" s="8"/>
      <c r="G211" s="8"/>
      <c r="H211" s="8"/>
      <c r="I211" s="4"/>
      <c r="K211" s="5"/>
    </row>
    <row r="212" spans="4:11" ht="12.75" customHeight="1" x14ac:dyDescent="0.25">
      <c r="D212" s="8"/>
      <c r="E212" s="39"/>
      <c r="F212" s="8"/>
      <c r="G212" s="8"/>
      <c r="H212" s="8"/>
      <c r="I212" s="4"/>
      <c r="K212" s="5"/>
    </row>
    <row r="213" spans="4:11" ht="12.75" customHeight="1" x14ac:dyDescent="0.25">
      <c r="D213" s="8"/>
      <c r="E213" s="39"/>
      <c r="F213" s="8"/>
      <c r="G213" s="8"/>
      <c r="H213" s="8"/>
      <c r="I213" s="4"/>
      <c r="K213" s="5"/>
    </row>
    <row r="214" spans="4:11" ht="12.75" customHeight="1" x14ac:dyDescent="0.25">
      <c r="D214" s="8"/>
      <c r="E214" s="39"/>
      <c r="F214" s="8"/>
      <c r="G214" s="8"/>
      <c r="H214" s="8"/>
      <c r="I214" s="4"/>
      <c r="K214" s="5"/>
    </row>
    <row r="215" spans="4:11" ht="12.75" customHeight="1" x14ac:dyDescent="0.25">
      <c r="D215" s="8"/>
      <c r="E215" s="39"/>
      <c r="F215" s="8"/>
      <c r="G215" s="8"/>
      <c r="H215" s="8"/>
      <c r="I215" s="4"/>
      <c r="K215" s="5"/>
    </row>
    <row r="216" spans="4:11" ht="12.75" customHeight="1" x14ac:dyDescent="0.25">
      <c r="D216" s="8"/>
      <c r="E216" s="39"/>
      <c r="F216" s="8"/>
      <c r="G216" s="8"/>
      <c r="H216" s="8"/>
      <c r="I216" s="4"/>
      <c r="K216" s="5"/>
    </row>
    <row r="217" spans="4:11" ht="12.75" customHeight="1" x14ac:dyDescent="0.25">
      <c r="D217" s="8"/>
      <c r="E217" s="39"/>
      <c r="F217" s="8"/>
      <c r="G217" s="8"/>
      <c r="H217" s="8"/>
      <c r="I217" s="4"/>
      <c r="K217" s="5"/>
    </row>
    <row r="218" spans="4:11" ht="12.75" customHeight="1" x14ac:dyDescent="0.25">
      <c r="D218" s="8"/>
      <c r="E218" s="39"/>
      <c r="F218" s="8"/>
      <c r="G218" s="8"/>
      <c r="H218" s="8"/>
      <c r="I218" s="4"/>
      <c r="K218" s="5"/>
    </row>
    <row r="219" spans="4:11" ht="12.75" customHeight="1" x14ac:dyDescent="0.25">
      <c r="D219" s="8"/>
      <c r="E219" s="39"/>
      <c r="F219" s="8"/>
      <c r="G219" s="8"/>
      <c r="H219" s="8"/>
      <c r="I219" s="4"/>
      <c r="K219" s="5"/>
    </row>
    <row r="220" spans="4:11" ht="12.75" customHeight="1" x14ac:dyDescent="0.25">
      <c r="D220" s="8"/>
      <c r="E220" s="39"/>
      <c r="F220" s="8"/>
      <c r="G220" s="8"/>
      <c r="H220" s="8"/>
      <c r="I220" s="4"/>
      <c r="K220" s="5"/>
    </row>
    <row r="221" spans="4:11" ht="12.75" customHeight="1" x14ac:dyDescent="0.25">
      <c r="D221" s="8"/>
      <c r="E221" s="39"/>
      <c r="F221" s="8"/>
      <c r="G221" s="8"/>
      <c r="H221" s="8"/>
      <c r="I221" s="4"/>
      <c r="K221" s="5"/>
    </row>
    <row r="222" spans="4:11" ht="12.75" customHeight="1" x14ac:dyDescent="0.25">
      <c r="D222" s="8"/>
      <c r="E222" s="39"/>
      <c r="F222" s="8"/>
      <c r="G222" s="8"/>
      <c r="H222" s="8"/>
      <c r="I222" s="4"/>
      <c r="K222" s="5"/>
    </row>
    <row r="223" spans="4:11" ht="12.75" customHeight="1" x14ac:dyDescent="0.25">
      <c r="D223" s="8"/>
      <c r="E223" s="39"/>
      <c r="F223" s="8"/>
      <c r="G223" s="8"/>
      <c r="H223" s="8"/>
      <c r="I223" s="4"/>
      <c r="K223" s="5"/>
    </row>
    <row r="224" spans="4:11" ht="12.75" customHeight="1" x14ac:dyDescent="0.25">
      <c r="D224" s="8"/>
      <c r="E224" s="39"/>
      <c r="F224" s="8"/>
      <c r="G224" s="8"/>
      <c r="H224" s="8"/>
      <c r="I224" s="4"/>
      <c r="K224" s="5"/>
    </row>
    <row r="225" spans="4:11" ht="12.75" customHeight="1" x14ac:dyDescent="0.25">
      <c r="D225" s="8"/>
      <c r="E225" s="39"/>
      <c r="F225" s="8"/>
      <c r="G225" s="8"/>
      <c r="H225" s="8"/>
      <c r="I225" s="4"/>
      <c r="K225" s="5"/>
    </row>
    <row r="226" spans="4:11" ht="12.75" customHeight="1" x14ac:dyDescent="0.25">
      <c r="D226" s="8"/>
      <c r="E226" s="39"/>
      <c r="F226" s="8"/>
      <c r="G226" s="8"/>
      <c r="H226" s="8"/>
      <c r="I226" s="4"/>
      <c r="K226" s="5"/>
    </row>
    <row r="227" spans="4:11" ht="12.75" customHeight="1" x14ac:dyDescent="0.25">
      <c r="D227" s="8"/>
      <c r="E227" s="39"/>
      <c r="F227" s="8"/>
      <c r="G227" s="8"/>
      <c r="H227" s="8"/>
      <c r="I227" s="4"/>
      <c r="K227" s="5"/>
    </row>
    <row r="228" spans="4:11" ht="12.75" customHeight="1" x14ac:dyDescent="0.25">
      <c r="D228" s="8"/>
      <c r="E228" s="39"/>
      <c r="F228" s="8"/>
      <c r="G228" s="8"/>
      <c r="H228" s="8"/>
      <c r="I228" s="4"/>
      <c r="K228" s="5"/>
    </row>
    <row r="229" spans="4:11" ht="12.75" customHeight="1" x14ac:dyDescent="0.25">
      <c r="D229" s="8"/>
      <c r="E229" s="39"/>
      <c r="F229" s="8"/>
      <c r="G229" s="8"/>
      <c r="H229" s="8"/>
      <c r="I229" s="4"/>
      <c r="K229" s="5"/>
    </row>
    <row r="230" spans="4:11" ht="12.75" customHeight="1" x14ac:dyDescent="0.25">
      <c r="D230" s="8"/>
      <c r="E230" s="39"/>
      <c r="F230" s="8"/>
      <c r="G230" s="8"/>
      <c r="H230" s="8"/>
      <c r="I230" s="4"/>
      <c r="K230" s="5"/>
    </row>
    <row r="231" spans="4:11" ht="12.75" customHeight="1" x14ac:dyDescent="0.25">
      <c r="D231" s="8"/>
      <c r="E231" s="39"/>
      <c r="F231" s="8"/>
      <c r="G231" s="8"/>
      <c r="H231" s="8"/>
      <c r="I231" s="4"/>
      <c r="K231" s="5"/>
    </row>
    <row r="232" spans="4:11" ht="12.75" customHeight="1" x14ac:dyDescent="0.25">
      <c r="D232" s="8"/>
      <c r="E232" s="39"/>
      <c r="F232" s="8"/>
      <c r="G232" s="8"/>
      <c r="H232" s="8"/>
      <c r="I232" s="4"/>
      <c r="K232" s="5"/>
    </row>
    <row r="233" spans="4:11" ht="12.75" customHeight="1" x14ac:dyDescent="0.25">
      <c r="D233" s="8"/>
      <c r="E233" s="39"/>
      <c r="F233" s="8"/>
      <c r="G233" s="8"/>
      <c r="H233" s="8"/>
      <c r="I233" s="4"/>
      <c r="K233" s="5"/>
    </row>
    <row r="234" spans="4:11" ht="12.75" customHeight="1" x14ac:dyDescent="0.25">
      <c r="D234" s="8"/>
      <c r="E234" s="39"/>
      <c r="F234" s="8"/>
      <c r="G234" s="8"/>
      <c r="H234" s="8"/>
      <c r="I234" s="4"/>
      <c r="K234" s="5"/>
    </row>
    <row r="235" spans="4:11" ht="12.75" customHeight="1" x14ac:dyDescent="0.25">
      <c r="D235" s="8"/>
      <c r="E235" s="39"/>
      <c r="F235" s="8"/>
      <c r="G235" s="8"/>
      <c r="H235" s="8"/>
      <c r="I235" s="4"/>
      <c r="K235" s="5"/>
    </row>
    <row r="236" spans="4:11" ht="12.75" customHeight="1" x14ac:dyDescent="0.25">
      <c r="D236" s="8"/>
      <c r="E236" s="39"/>
      <c r="F236" s="8"/>
      <c r="G236" s="8"/>
      <c r="H236" s="8"/>
      <c r="I236" s="4"/>
      <c r="K236" s="5"/>
    </row>
    <row r="237" spans="4:11" ht="12.75" customHeight="1" x14ac:dyDescent="0.25">
      <c r="D237" s="8"/>
      <c r="E237" s="39"/>
      <c r="F237" s="8"/>
      <c r="G237" s="8"/>
      <c r="H237" s="8"/>
      <c r="I237" s="4"/>
      <c r="K237" s="5"/>
    </row>
    <row r="238" spans="4:11" ht="12.75" customHeight="1" x14ac:dyDescent="0.25">
      <c r="D238" s="8"/>
      <c r="E238" s="39"/>
      <c r="F238" s="8"/>
      <c r="G238" s="8"/>
      <c r="H238" s="8"/>
      <c r="I238" s="4"/>
      <c r="K238" s="5"/>
    </row>
    <row r="239" spans="4:11" ht="12.75" customHeight="1" x14ac:dyDescent="0.25">
      <c r="D239" s="8"/>
      <c r="E239" s="39"/>
      <c r="F239" s="8"/>
      <c r="G239" s="8"/>
      <c r="H239" s="8"/>
      <c r="I239" s="4"/>
      <c r="K239" s="5"/>
    </row>
    <row r="240" spans="4:11" ht="12.75" customHeight="1" x14ac:dyDescent="0.25">
      <c r="D240" s="8"/>
      <c r="E240" s="39"/>
      <c r="F240" s="8"/>
      <c r="G240" s="8"/>
      <c r="H240" s="8"/>
      <c r="I240" s="4"/>
      <c r="K240" s="5"/>
    </row>
    <row r="241" spans="4:11" ht="12.75" customHeight="1" x14ac:dyDescent="0.25">
      <c r="D241" s="8"/>
      <c r="E241" s="39"/>
      <c r="F241" s="8"/>
      <c r="G241" s="8"/>
      <c r="H241" s="8"/>
      <c r="I241" s="4"/>
      <c r="K241" s="5"/>
    </row>
    <row r="242" spans="4:11" ht="12.75" customHeight="1" x14ac:dyDescent="0.25">
      <c r="D242" s="8"/>
      <c r="E242" s="39"/>
      <c r="F242" s="8"/>
      <c r="G242" s="8"/>
      <c r="H242" s="8"/>
      <c r="I242" s="4"/>
      <c r="K242" s="5"/>
    </row>
    <row r="243" spans="4:11" ht="12.75" customHeight="1" x14ac:dyDescent="0.25">
      <c r="D243" s="8"/>
      <c r="E243" s="39"/>
      <c r="F243" s="8"/>
      <c r="G243" s="8"/>
      <c r="H243" s="8"/>
      <c r="I243" s="4"/>
      <c r="K243" s="5"/>
    </row>
    <row r="244" spans="4:11" ht="12.75" customHeight="1" x14ac:dyDescent="0.25">
      <c r="D244" s="8"/>
      <c r="E244" s="39"/>
      <c r="F244" s="8"/>
      <c r="G244" s="8"/>
      <c r="H244" s="8"/>
      <c r="I244" s="4"/>
      <c r="K244" s="5"/>
    </row>
    <row r="245" spans="4:11" ht="12.75" customHeight="1" x14ac:dyDescent="0.25">
      <c r="D245" s="8"/>
      <c r="E245" s="39"/>
      <c r="F245" s="8"/>
      <c r="G245" s="8"/>
      <c r="H245" s="8"/>
      <c r="I245" s="4"/>
      <c r="K245" s="5"/>
    </row>
    <row r="246" spans="4:11" ht="12.75" customHeight="1" x14ac:dyDescent="0.25">
      <c r="D246" s="8"/>
      <c r="E246" s="39"/>
      <c r="F246" s="8"/>
      <c r="G246" s="8"/>
      <c r="H246" s="8"/>
      <c r="I246" s="4"/>
      <c r="K246" s="5"/>
    </row>
    <row r="247" spans="4:11" ht="12.75" customHeight="1" x14ac:dyDescent="0.25">
      <c r="D247" s="8"/>
      <c r="E247" s="39"/>
      <c r="F247" s="8"/>
      <c r="G247" s="8"/>
      <c r="H247" s="8"/>
      <c r="I247" s="4"/>
      <c r="K247" s="5"/>
    </row>
    <row r="248" spans="4:11" ht="12.75" customHeight="1" x14ac:dyDescent="0.25">
      <c r="D248" s="8"/>
      <c r="E248" s="39"/>
      <c r="F248" s="8"/>
      <c r="G248" s="8"/>
      <c r="H248" s="8"/>
      <c r="I248" s="4"/>
      <c r="K248" s="5"/>
    </row>
    <row r="249" spans="4:11" ht="12.75" customHeight="1" x14ac:dyDescent="0.25">
      <c r="D249" s="8"/>
      <c r="E249" s="39"/>
      <c r="F249" s="8"/>
      <c r="G249" s="8"/>
      <c r="H249" s="8"/>
      <c r="I249" s="4"/>
      <c r="K249" s="5"/>
    </row>
    <row r="250" spans="4:11" ht="12.75" customHeight="1" x14ac:dyDescent="0.25">
      <c r="D250" s="8"/>
      <c r="E250" s="39"/>
      <c r="F250" s="8"/>
      <c r="G250" s="8"/>
      <c r="H250" s="8"/>
      <c r="I250" s="4"/>
      <c r="K250" s="5"/>
    </row>
    <row r="251" spans="4:11" ht="15.75" customHeight="1" x14ac:dyDescent="0.25"/>
    <row r="252" spans="4:11" ht="15.75" customHeight="1" x14ac:dyDescent="0.25"/>
    <row r="253" spans="4:11" ht="15.75" customHeight="1" x14ac:dyDescent="0.25"/>
    <row r="254" spans="4:11" ht="15.75" customHeight="1" x14ac:dyDescent="0.25"/>
    <row r="255" spans="4:11" ht="15.75" customHeight="1" x14ac:dyDescent="0.25"/>
    <row r="256" spans="4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7">
    <mergeCell ref="B36:C36"/>
    <mergeCell ref="B38:C38"/>
    <mergeCell ref="B41:H43"/>
    <mergeCell ref="I8:I10"/>
    <mergeCell ref="C5:H5"/>
    <mergeCell ref="C6:F6"/>
    <mergeCell ref="C7:H7"/>
  </mergeCells>
  <pageMargins left="0.48563950996096844" right="0" top="0.7" bottom="0.7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7"/>
  <sheetViews>
    <sheetView topLeftCell="A13" workbookViewId="0">
      <selection activeCell="B18" sqref="B18:C36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62.0898437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32"/>
      <c r="B1" s="40"/>
      <c r="C1" s="41"/>
      <c r="D1" s="37"/>
      <c r="E1" s="42"/>
      <c r="F1" s="42"/>
      <c r="G1" s="42"/>
      <c r="H1" s="42"/>
      <c r="I1" s="42"/>
      <c r="J1" s="43"/>
      <c r="K1" s="32"/>
    </row>
    <row r="2" spans="1:26" ht="27.75" customHeight="1" x14ac:dyDescent="0.3">
      <c r="A2" s="32"/>
      <c r="B2" s="44" t="s">
        <v>36</v>
      </c>
      <c r="C2" s="42"/>
      <c r="D2" s="37"/>
      <c r="E2" s="42"/>
      <c r="F2" s="42"/>
      <c r="G2" s="42"/>
      <c r="H2" s="42"/>
      <c r="I2" s="42"/>
      <c r="J2" s="43"/>
      <c r="K2" s="32"/>
    </row>
    <row r="3" spans="1:26" ht="23.25" customHeight="1" x14ac:dyDescent="0.3">
      <c r="A3" s="32"/>
      <c r="B3" s="44" t="s">
        <v>37</v>
      </c>
      <c r="C3" s="42"/>
      <c r="D3" s="37"/>
      <c r="E3" s="42"/>
      <c r="F3" s="42"/>
      <c r="G3" s="42"/>
      <c r="H3" s="42"/>
      <c r="I3" s="42"/>
      <c r="J3" s="43"/>
      <c r="K3" s="32"/>
    </row>
    <row r="4" spans="1:26" ht="15" customHeight="1" x14ac:dyDescent="0.3">
      <c r="A4" s="32"/>
      <c r="B4" s="45" t="s">
        <v>38</v>
      </c>
      <c r="C4" s="37"/>
      <c r="D4" s="37"/>
      <c r="E4" s="42"/>
      <c r="F4" s="42"/>
      <c r="G4" s="42"/>
      <c r="H4" s="42"/>
      <c r="I4" s="42"/>
      <c r="J4" s="43"/>
      <c r="K4" s="32"/>
    </row>
    <row r="5" spans="1:26" ht="57" customHeight="1" x14ac:dyDescent="0.25">
      <c r="A5" s="32"/>
      <c r="B5" s="213" t="s">
        <v>39</v>
      </c>
      <c r="C5" s="214"/>
      <c r="D5" s="214"/>
      <c r="E5" s="214"/>
      <c r="F5" s="214"/>
      <c r="G5" s="214"/>
      <c r="H5" s="214"/>
      <c r="I5" s="214"/>
      <c r="J5" s="215"/>
      <c r="K5" s="46"/>
      <c r="L5" s="46"/>
      <c r="M5" s="46"/>
    </row>
    <row r="6" spans="1:26" ht="15" customHeight="1" x14ac:dyDescent="0.3">
      <c r="A6" s="32"/>
      <c r="B6" s="216" t="s">
        <v>80</v>
      </c>
      <c r="C6" s="217"/>
      <c r="D6" s="217"/>
      <c r="E6" s="217"/>
      <c r="F6" s="217"/>
      <c r="G6" s="217"/>
      <c r="H6" s="217"/>
      <c r="I6" s="217"/>
      <c r="J6" s="218"/>
      <c r="K6" s="32"/>
      <c r="L6" s="32"/>
      <c r="M6" s="32"/>
    </row>
    <row r="7" spans="1:26" ht="22.5" customHeight="1" x14ac:dyDescent="0.25"/>
    <row r="8" spans="1:26" ht="15" customHeight="1" x14ac:dyDescent="0.25">
      <c r="A8" s="32"/>
      <c r="B8" s="219" t="s">
        <v>40</v>
      </c>
      <c r="C8" s="220"/>
      <c r="D8" s="220"/>
      <c r="E8" s="220"/>
      <c r="F8" s="220"/>
      <c r="G8" s="220"/>
      <c r="H8" s="220"/>
      <c r="I8" s="220"/>
      <c r="J8" s="220"/>
      <c r="K8" s="32"/>
    </row>
    <row r="9" spans="1:26" ht="15" customHeight="1" x14ac:dyDescent="0.25">
      <c r="A9" s="32"/>
      <c r="B9" s="221">
        <f>+'[1]Oferta Escuela'!B8:I8</f>
        <v>0</v>
      </c>
      <c r="C9" s="222"/>
      <c r="D9" s="222"/>
      <c r="E9" s="222"/>
      <c r="F9" s="222"/>
      <c r="G9" s="222"/>
      <c r="H9" s="222"/>
      <c r="I9" s="222"/>
      <c r="J9" s="223"/>
      <c r="K9" s="32"/>
    </row>
    <row r="10" spans="1:26" ht="15" customHeight="1" x14ac:dyDescent="0.3">
      <c r="A10" s="32"/>
      <c r="B10" s="47" t="s">
        <v>41</v>
      </c>
      <c r="C10" s="48"/>
      <c r="D10" s="48"/>
      <c r="E10" s="48"/>
      <c r="F10" s="49"/>
      <c r="G10" s="50"/>
      <c r="H10" s="50"/>
      <c r="I10" s="50"/>
      <c r="J10" s="224">
        <v>45870</v>
      </c>
      <c r="K10" s="32"/>
    </row>
    <row r="11" spans="1:26" ht="15" customHeight="1" x14ac:dyDescent="0.25">
      <c r="A11" s="32"/>
      <c r="B11" s="38" t="s">
        <v>42</v>
      </c>
      <c r="C11" s="50"/>
      <c r="D11" s="50"/>
      <c r="E11" s="8"/>
      <c r="F11" s="50"/>
      <c r="G11" s="50"/>
      <c r="H11" s="50"/>
      <c r="I11" s="50"/>
      <c r="J11" s="22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" customHeight="1" x14ac:dyDescent="0.25">
      <c r="A12" s="32"/>
      <c r="B12" s="38" t="s">
        <v>43</v>
      </c>
      <c r="C12" s="50"/>
      <c r="D12" s="50"/>
      <c r="E12" s="8"/>
      <c r="F12" s="50"/>
      <c r="G12" s="50"/>
      <c r="H12" s="50"/>
      <c r="I12" s="50"/>
      <c r="J12" s="22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" customHeight="1" x14ac:dyDescent="0.25">
      <c r="A13" s="32"/>
      <c r="B13" s="38" t="s">
        <v>44</v>
      </c>
      <c r="C13" s="50"/>
      <c r="D13" s="50"/>
      <c r="E13" s="8"/>
      <c r="F13" s="50"/>
      <c r="G13" s="50"/>
      <c r="H13" s="50"/>
      <c r="I13" s="50"/>
      <c r="J13" s="226"/>
      <c r="K13" s="32"/>
    </row>
    <row r="14" spans="1:26" ht="13" x14ac:dyDescent="0.3">
      <c r="A14" s="32"/>
      <c r="B14" s="50"/>
      <c r="C14" s="51"/>
      <c r="D14" s="52" t="s">
        <v>45</v>
      </c>
      <c r="E14" s="52" t="s">
        <v>46</v>
      </c>
      <c r="F14" s="52" t="s">
        <v>47</v>
      </c>
      <c r="G14" s="52" t="s">
        <v>48</v>
      </c>
      <c r="H14" s="52" t="s">
        <v>49</v>
      </c>
      <c r="I14" s="52" t="s">
        <v>50</v>
      </c>
      <c r="J14" s="52" t="s">
        <v>51</v>
      </c>
      <c r="K14" s="32"/>
    </row>
    <row r="15" spans="1:26" ht="46" x14ac:dyDescent="0.25">
      <c r="A15" s="32"/>
      <c r="B15" s="53" t="s">
        <v>52</v>
      </c>
      <c r="C15" s="54" t="s">
        <v>53</v>
      </c>
      <c r="D15" s="55" t="s">
        <v>54</v>
      </c>
      <c r="E15" s="56" t="s">
        <v>55</v>
      </c>
      <c r="F15" s="55" t="s">
        <v>56</v>
      </c>
      <c r="G15" s="55" t="s">
        <v>57</v>
      </c>
      <c r="H15" s="55" t="s">
        <v>58</v>
      </c>
      <c r="I15" s="55" t="s">
        <v>59</v>
      </c>
      <c r="J15" s="57" t="s">
        <v>60</v>
      </c>
      <c r="K15" s="32"/>
    </row>
    <row r="16" spans="1:26" ht="15" customHeight="1" thickBot="1" x14ac:dyDescent="0.35">
      <c r="A16" s="32"/>
      <c r="B16" s="58"/>
      <c r="C16" s="58"/>
      <c r="D16" s="59"/>
      <c r="E16" s="60"/>
      <c r="F16" s="61"/>
      <c r="G16" s="61"/>
      <c r="H16" s="61"/>
      <c r="I16" s="62"/>
      <c r="J16" s="63"/>
      <c r="K16" s="32"/>
    </row>
    <row r="17" spans="1:11" ht="52.5" customHeight="1" thickBot="1" x14ac:dyDescent="0.45">
      <c r="A17" s="32"/>
      <c r="B17" s="18">
        <v>1</v>
      </c>
      <c r="C17" s="127" t="s">
        <v>17</v>
      </c>
      <c r="D17" s="65"/>
      <c r="E17" s="65"/>
      <c r="F17" s="65" t="s">
        <v>61</v>
      </c>
      <c r="G17" s="65"/>
      <c r="H17" s="65"/>
      <c r="I17" s="65"/>
      <c r="J17" s="66"/>
      <c r="K17" s="32"/>
    </row>
    <row r="18" spans="1:11" ht="18.5" thickBot="1" x14ac:dyDescent="0.35">
      <c r="A18" s="32"/>
      <c r="B18" s="130">
        <v>1.1000000000000001</v>
      </c>
      <c r="C18" s="131" t="s">
        <v>18</v>
      </c>
      <c r="D18" s="67">
        <f>'Cotizacion Escuela N° 534 Repub'!H12</f>
        <v>0</v>
      </c>
      <c r="E18" s="68" t="e">
        <f>'Cotizacion Escuela N° 534 Repub'!I12</f>
        <v>#DIV/0!</v>
      </c>
      <c r="F18" s="69">
        <v>0</v>
      </c>
      <c r="G18" s="70">
        <v>0</v>
      </c>
      <c r="H18" s="69">
        <f t="shared" ref="H18:H34" si="0">F18+G18</f>
        <v>0</v>
      </c>
      <c r="I18" s="69" t="e">
        <f t="shared" ref="I18:I34" si="1">E18*H18</f>
        <v>#DIV/0!</v>
      </c>
      <c r="J18" s="71">
        <f t="shared" ref="J18:J34" si="2">ROUND(D18*H18,2)</f>
        <v>0</v>
      </c>
      <c r="K18" s="32"/>
    </row>
    <row r="19" spans="1:11" ht="18.5" thickBot="1" x14ac:dyDescent="0.35">
      <c r="A19" s="32"/>
      <c r="B19" s="130">
        <v>1.2</v>
      </c>
      <c r="C19" s="26" t="s">
        <v>20</v>
      </c>
      <c r="D19" s="72">
        <f>'Cotizacion Escuela N° 534 Repub'!H13</f>
        <v>0</v>
      </c>
      <c r="E19" s="68" t="e">
        <f>'Cotizacion Escuela N° 534 Repub'!I13</f>
        <v>#DIV/0!</v>
      </c>
      <c r="F19" s="73">
        <v>0</v>
      </c>
      <c r="G19" s="74">
        <v>0</v>
      </c>
      <c r="H19" s="73">
        <f t="shared" si="0"/>
        <v>0</v>
      </c>
      <c r="I19" s="73" t="e">
        <f t="shared" si="1"/>
        <v>#DIV/0!</v>
      </c>
      <c r="J19" s="75">
        <f t="shared" si="2"/>
        <v>0</v>
      </c>
      <c r="K19" s="32"/>
    </row>
    <row r="20" spans="1:11" ht="18.5" thickBot="1" x14ac:dyDescent="0.35">
      <c r="A20" s="32"/>
      <c r="B20" s="130">
        <v>1.3</v>
      </c>
      <c r="C20" s="135" t="s">
        <v>21</v>
      </c>
      <c r="D20" s="72">
        <f>'Cotizacion Escuela N° 534 Repub'!H14</f>
        <v>0</v>
      </c>
      <c r="E20" s="68" t="e">
        <f>'Cotizacion Escuela N° 534 Repub'!I14</f>
        <v>#DIV/0!</v>
      </c>
      <c r="F20" s="76">
        <v>0</v>
      </c>
      <c r="G20" s="77">
        <v>0</v>
      </c>
      <c r="H20" s="76">
        <f t="shared" si="0"/>
        <v>0</v>
      </c>
      <c r="I20" s="76" t="e">
        <f t="shared" si="1"/>
        <v>#DIV/0!</v>
      </c>
      <c r="J20" s="78">
        <f t="shared" si="2"/>
        <v>0</v>
      </c>
      <c r="K20" s="32"/>
    </row>
    <row r="21" spans="1:11" ht="18.5" thickBot="1" x14ac:dyDescent="0.45">
      <c r="A21" s="32"/>
      <c r="B21" s="18">
        <v>2</v>
      </c>
      <c r="C21" s="127" t="s">
        <v>23</v>
      </c>
      <c r="D21" s="65">
        <v>74501.931050245155</v>
      </c>
      <c r="E21" s="65"/>
      <c r="F21" s="65">
        <v>0</v>
      </c>
      <c r="G21" s="65"/>
      <c r="H21" s="65">
        <f t="shared" si="0"/>
        <v>0</v>
      </c>
      <c r="I21" s="65">
        <f t="shared" si="1"/>
        <v>0</v>
      </c>
      <c r="J21" s="66">
        <f t="shared" si="2"/>
        <v>0</v>
      </c>
      <c r="K21" s="32"/>
    </row>
    <row r="22" spans="1:11" ht="18.5" thickBot="1" x14ac:dyDescent="0.35">
      <c r="A22" s="32"/>
      <c r="B22" s="130">
        <v>2.1</v>
      </c>
      <c r="C22" s="141" t="s">
        <v>24</v>
      </c>
      <c r="D22" s="72">
        <f>'Cotizacion Escuela N° 534 Repub'!H15</f>
        <v>0</v>
      </c>
      <c r="E22" s="68" t="e">
        <f>'Cotizacion Escuela N° 534 Repub'!I17</f>
        <v>#DIV/0!</v>
      </c>
      <c r="F22" s="73">
        <v>0</v>
      </c>
      <c r="G22" s="77">
        <v>0</v>
      </c>
      <c r="H22" s="76">
        <f t="shared" si="0"/>
        <v>0</v>
      </c>
      <c r="I22" s="76" t="e">
        <f t="shared" si="1"/>
        <v>#DIV/0!</v>
      </c>
      <c r="J22" s="78">
        <f t="shared" si="2"/>
        <v>0</v>
      </c>
      <c r="K22" s="32"/>
    </row>
    <row r="23" spans="1:11" ht="18.5" thickBot="1" x14ac:dyDescent="0.35">
      <c r="A23" s="32"/>
      <c r="B23" s="130">
        <v>2.2000000000000002</v>
      </c>
      <c r="C23" s="178" t="s">
        <v>81</v>
      </c>
      <c r="D23" s="72">
        <f>'Cotizacion Escuela N° 534 Repub'!H16</f>
        <v>0</v>
      </c>
      <c r="E23" s="68" t="e">
        <f>'Cotizacion Escuela N° 534 Repub'!I18</f>
        <v>#DIV/0!</v>
      </c>
      <c r="F23" s="73">
        <v>0</v>
      </c>
      <c r="G23" s="77">
        <v>0</v>
      </c>
      <c r="H23" s="76">
        <f t="shared" si="0"/>
        <v>0</v>
      </c>
      <c r="I23" s="76" t="e">
        <f t="shared" si="1"/>
        <v>#DIV/0!</v>
      </c>
      <c r="J23" s="78">
        <f t="shared" si="2"/>
        <v>0</v>
      </c>
      <c r="K23" s="32"/>
    </row>
    <row r="24" spans="1:11" ht="18.5" thickBot="1" x14ac:dyDescent="0.35">
      <c r="A24" s="32"/>
      <c r="B24" s="130">
        <v>2.2999999999999998</v>
      </c>
      <c r="C24" s="143" t="s">
        <v>25</v>
      </c>
      <c r="D24" s="72">
        <f>'Cotizacion Escuela N° 534 Repub'!H19</f>
        <v>0</v>
      </c>
      <c r="E24" s="68" t="e">
        <f>'Cotizacion Escuela N° 534 Repub'!I19</f>
        <v>#DIV/0!</v>
      </c>
      <c r="F24" s="76">
        <v>0</v>
      </c>
      <c r="G24" s="77">
        <v>0</v>
      </c>
      <c r="H24" s="76">
        <f t="shared" si="0"/>
        <v>0</v>
      </c>
      <c r="I24" s="76" t="e">
        <f t="shared" si="1"/>
        <v>#DIV/0!</v>
      </c>
      <c r="J24" s="78">
        <f t="shared" si="2"/>
        <v>0</v>
      </c>
      <c r="K24" s="32"/>
    </row>
    <row r="25" spans="1:11" ht="18.5" thickBot="1" x14ac:dyDescent="0.45">
      <c r="A25" s="32"/>
      <c r="B25" s="18">
        <v>3</v>
      </c>
      <c r="C25" s="127" t="s">
        <v>27</v>
      </c>
      <c r="D25" s="65">
        <v>74501.931050245155</v>
      </c>
      <c r="E25" s="65"/>
      <c r="F25" s="65">
        <v>0</v>
      </c>
      <c r="G25" s="65"/>
      <c r="H25" s="65">
        <f t="shared" si="0"/>
        <v>0</v>
      </c>
      <c r="I25" s="65">
        <f t="shared" si="1"/>
        <v>0</v>
      </c>
      <c r="J25" s="66">
        <f t="shared" si="2"/>
        <v>0</v>
      </c>
      <c r="K25" s="32"/>
    </row>
    <row r="26" spans="1:11" ht="15" customHeight="1" thickBot="1" x14ac:dyDescent="0.35">
      <c r="A26" s="32"/>
      <c r="B26" s="145">
        <v>3.1</v>
      </c>
      <c r="C26" s="146" t="s">
        <v>77</v>
      </c>
      <c r="D26" s="72">
        <f>'Cotizacion Escuela N° 534 Repub'!H21</f>
        <v>0</v>
      </c>
      <c r="E26" s="68" t="e">
        <f>'Cotizacion Escuela N° 534 Repub'!I22</f>
        <v>#DIV/0!</v>
      </c>
      <c r="F26" s="73">
        <v>0</v>
      </c>
      <c r="G26" s="77">
        <v>0</v>
      </c>
      <c r="H26" s="76">
        <f t="shared" si="0"/>
        <v>0</v>
      </c>
      <c r="I26" s="76" t="e">
        <f t="shared" si="1"/>
        <v>#DIV/0!</v>
      </c>
      <c r="J26" s="78">
        <f t="shared" si="2"/>
        <v>0</v>
      </c>
      <c r="K26" s="32"/>
    </row>
    <row r="27" spans="1:11" ht="18.5" thickBot="1" x14ac:dyDescent="0.35">
      <c r="A27" s="32"/>
      <c r="B27" s="145">
        <v>3.2</v>
      </c>
      <c r="C27" s="146" t="s">
        <v>28</v>
      </c>
      <c r="D27" s="72">
        <f>'Cotizacion Escuela N° 534 Repub'!H22</f>
        <v>0</v>
      </c>
      <c r="E27" s="68" t="e">
        <f>'Cotizacion Escuela N° 534 Repub'!I23</f>
        <v>#DIV/0!</v>
      </c>
      <c r="F27" s="73">
        <v>0</v>
      </c>
      <c r="G27" s="77">
        <v>0</v>
      </c>
      <c r="H27" s="76">
        <f t="shared" si="0"/>
        <v>0</v>
      </c>
      <c r="I27" s="76" t="e">
        <f t="shared" si="1"/>
        <v>#DIV/0!</v>
      </c>
      <c r="J27" s="78">
        <f t="shared" si="2"/>
        <v>0</v>
      </c>
      <c r="K27" s="32"/>
    </row>
    <row r="28" spans="1:11" ht="18.5" thickBot="1" x14ac:dyDescent="0.35">
      <c r="A28" s="32"/>
      <c r="B28" s="145">
        <v>3.3</v>
      </c>
      <c r="C28" s="178" t="s">
        <v>30</v>
      </c>
      <c r="D28" s="72">
        <f>'Cotizacion Escuela N° 534 Repub'!H23</f>
        <v>0</v>
      </c>
      <c r="E28" s="68" t="e">
        <f>'Cotizacion Escuela N° 534 Repub'!I24</f>
        <v>#DIV/0!</v>
      </c>
      <c r="F28" s="73">
        <v>0</v>
      </c>
      <c r="G28" s="77">
        <v>0</v>
      </c>
      <c r="H28" s="76">
        <f t="shared" si="0"/>
        <v>0</v>
      </c>
      <c r="I28" s="76" t="e">
        <f t="shared" si="1"/>
        <v>#DIV/0!</v>
      </c>
      <c r="J28" s="78">
        <f t="shared" si="2"/>
        <v>0</v>
      </c>
      <c r="K28" s="32"/>
    </row>
    <row r="29" spans="1:11" ht="18.5" thickBot="1" x14ac:dyDescent="0.45">
      <c r="A29" s="32"/>
      <c r="B29" s="18">
        <v>4</v>
      </c>
      <c r="C29" s="127" t="s">
        <v>31</v>
      </c>
      <c r="D29" s="65">
        <v>74501.931050245155</v>
      </c>
      <c r="E29" s="65"/>
      <c r="F29" s="65">
        <v>0</v>
      </c>
      <c r="G29" s="65"/>
      <c r="H29" s="65">
        <f t="shared" ref="H29" si="3">F29+G29</f>
        <v>0</v>
      </c>
      <c r="I29" s="65">
        <f t="shared" ref="I29" si="4">E29*H29</f>
        <v>0</v>
      </c>
      <c r="J29" s="66">
        <f t="shared" ref="J29" si="5">ROUND(D29*H29,2)</f>
        <v>0</v>
      </c>
      <c r="K29" s="32"/>
    </row>
    <row r="30" spans="1:11" ht="18.5" thickBot="1" x14ac:dyDescent="0.45">
      <c r="A30" s="32"/>
      <c r="B30" s="177">
        <v>4.0999999999999996</v>
      </c>
      <c r="C30" s="131" t="s">
        <v>84</v>
      </c>
      <c r="D30" s="72">
        <f>'Cotizacion Escuela N° 534 Repub'!H24</f>
        <v>0</v>
      </c>
      <c r="E30" s="68" t="e">
        <f>'Cotizacion Escuela N° 534 Repub'!I27</f>
        <v>#DIV/0!</v>
      </c>
      <c r="F30" s="76">
        <v>0</v>
      </c>
      <c r="G30" s="77">
        <v>0</v>
      </c>
      <c r="H30" s="76">
        <f t="shared" si="0"/>
        <v>0</v>
      </c>
      <c r="I30" s="76" t="e">
        <f>E30*H30</f>
        <v>#DIV/0!</v>
      </c>
      <c r="J30" s="78">
        <f t="shared" si="2"/>
        <v>0</v>
      </c>
      <c r="K30" s="32"/>
    </row>
    <row r="31" spans="1:11" ht="15" customHeight="1" thickBot="1" x14ac:dyDescent="0.35">
      <c r="A31" s="32"/>
      <c r="B31" s="130">
        <v>4.2</v>
      </c>
      <c r="C31" s="131" t="s">
        <v>32</v>
      </c>
      <c r="D31" s="72">
        <f>'Cotizacion Escuela N° 534 Repub'!H25</f>
        <v>0</v>
      </c>
      <c r="E31" s="68" t="e">
        <f>'Cotizacion Escuela N° 534 Repub'!I28</f>
        <v>#DIV/0!</v>
      </c>
      <c r="F31" s="76">
        <v>0</v>
      </c>
      <c r="G31" s="77">
        <v>0</v>
      </c>
      <c r="H31" s="76">
        <f t="shared" ref="H31" si="6">F31+G31</f>
        <v>0</v>
      </c>
      <c r="I31" s="76" t="e">
        <f t="shared" ref="I31" si="7">E31*H31</f>
        <v>#DIV/0!</v>
      </c>
      <c r="J31" s="78">
        <f t="shared" ref="J31" si="8">ROUND(D31*H31,2)</f>
        <v>0</v>
      </c>
      <c r="K31" s="32"/>
    </row>
    <row r="32" spans="1:11" ht="18.5" thickBot="1" x14ac:dyDescent="0.35">
      <c r="A32" s="32"/>
      <c r="B32" s="130">
        <v>4.3</v>
      </c>
      <c r="C32" s="131" t="s">
        <v>33</v>
      </c>
      <c r="D32" s="72">
        <f>'Cotizacion Escuela N° 534 Repub'!H26</f>
        <v>0</v>
      </c>
      <c r="E32" s="68" t="e">
        <f>'Cotizacion Escuela N° 534 Repub'!I29</f>
        <v>#DIV/0!</v>
      </c>
      <c r="F32" s="69">
        <v>0</v>
      </c>
      <c r="G32" s="77">
        <v>0</v>
      </c>
      <c r="H32" s="76">
        <f t="shared" si="0"/>
        <v>0</v>
      </c>
      <c r="I32" s="76" t="e">
        <f t="shared" si="1"/>
        <v>#DIV/0!</v>
      </c>
      <c r="J32" s="78">
        <f t="shared" si="2"/>
        <v>0</v>
      </c>
      <c r="K32" s="32"/>
    </row>
    <row r="33" spans="1:26" ht="18.5" thickBot="1" x14ac:dyDescent="0.35">
      <c r="A33" s="32"/>
      <c r="B33" s="130">
        <v>4.4000000000000004</v>
      </c>
      <c r="C33" s="131" t="s">
        <v>82</v>
      </c>
      <c r="D33" s="72">
        <f>'Cotizacion Escuela N° 534 Repub'!H27</f>
        <v>0</v>
      </c>
      <c r="E33" s="68" t="e">
        <f>'Cotizacion Escuela N° 534 Repub'!I30</f>
        <v>#DIV/0!</v>
      </c>
      <c r="F33" s="69">
        <v>0</v>
      </c>
      <c r="G33" s="77">
        <v>0</v>
      </c>
      <c r="H33" s="76">
        <f t="shared" si="0"/>
        <v>0</v>
      </c>
      <c r="I33" s="76" t="e">
        <f t="shared" si="1"/>
        <v>#DIV/0!</v>
      </c>
      <c r="J33" s="78">
        <f t="shared" si="2"/>
        <v>0</v>
      </c>
      <c r="K33" s="32"/>
    </row>
    <row r="34" spans="1:26" ht="18.75" customHeight="1" thickBot="1" x14ac:dyDescent="0.45">
      <c r="A34" s="32"/>
      <c r="B34" s="18">
        <v>5</v>
      </c>
      <c r="C34" s="127" t="s">
        <v>78</v>
      </c>
      <c r="D34" s="65">
        <v>74501.931050245155</v>
      </c>
      <c r="E34" s="65"/>
      <c r="F34" s="65">
        <v>0</v>
      </c>
      <c r="G34" s="65"/>
      <c r="H34" s="65">
        <f t="shared" si="0"/>
        <v>0</v>
      </c>
      <c r="I34" s="65">
        <f t="shared" si="1"/>
        <v>0</v>
      </c>
      <c r="J34" s="66">
        <f t="shared" si="2"/>
        <v>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" customHeight="1" thickBot="1" x14ac:dyDescent="0.35">
      <c r="A35" s="32"/>
      <c r="B35" s="130">
        <v>5.0999999999999996</v>
      </c>
      <c r="C35" s="131" t="s">
        <v>85</v>
      </c>
      <c r="D35" s="72">
        <f>'Cotizacion Escuela N° 534 Repub'!H29</f>
        <v>0</v>
      </c>
      <c r="E35" s="68">
        <f>'Cotizacion Escuela N° 534 Repub'!I32</f>
        <v>0</v>
      </c>
      <c r="F35" s="76">
        <v>0</v>
      </c>
      <c r="G35" s="77">
        <v>0</v>
      </c>
      <c r="H35" s="76">
        <f t="shared" ref="H35" si="9">F35+G35</f>
        <v>0</v>
      </c>
      <c r="I35" s="76">
        <f>E35*H35</f>
        <v>0</v>
      </c>
      <c r="J35" s="78">
        <f t="shared" ref="J35" si="10">ROUND(D35*H35,2)</f>
        <v>0</v>
      </c>
      <c r="K35" s="32"/>
    </row>
    <row r="36" spans="1:26" s="149" customFormat="1" ht="15" customHeight="1" x14ac:dyDescent="0.3">
      <c r="A36" s="32"/>
      <c r="B36" s="157">
        <v>5.2</v>
      </c>
      <c r="C36" s="131" t="s">
        <v>86</v>
      </c>
      <c r="D36" s="72">
        <f>'Cotizacion Escuela N° 534 Repub'!H30</f>
        <v>0</v>
      </c>
      <c r="E36" s="68" t="e">
        <f>'Cotizacion Escuela N° 534 Repub'!I33</f>
        <v>#DIV/0!</v>
      </c>
      <c r="F36" s="76">
        <v>0</v>
      </c>
      <c r="G36" s="77">
        <v>0</v>
      </c>
      <c r="H36" s="76">
        <f t="shared" ref="H36" si="11">F36+G36</f>
        <v>0</v>
      </c>
      <c r="I36" s="76" t="e">
        <f>E36*H36</f>
        <v>#DIV/0!</v>
      </c>
      <c r="J36" s="78">
        <f t="shared" ref="J36" si="12">ROUND(D36*H36,2)</f>
        <v>0</v>
      </c>
      <c r="K36" s="32"/>
    </row>
    <row r="37" spans="1:26" s="195" customFormat="1" ht="15" customHeight="1" thickBot="1" x14ac:dyDescent="0.35">
      <c r="A37" s="32"/>
      <c r="B37" s="157"/>
      <c r="C37" s="158"/>
      <c r="D37" s="159"/>
      <c r="E37" s="160"/>
      <c r="F37" s="161"/>
      <c r="G37" s="162"/>
      <c r="H37" s="163"/>
      <c r="I37" s="163"/>
      <c r="J37" s="164"/>
      <c r="K37" s="32"/>
    </row>
    <row r="38" spans="1:26" ht="15" customHeight="1" thickBot="1" x14ac:dyDescent="0.3">
      <c r="A38" s="32"/>
      <c r="C38" s="83" t="s">
        <v>62</v>
      </c>
      <c r="D38" s="84">
        <f>'Cotizacion Escuela N° 534 Repub'!H33</f>
        <v>0</v>
      </c>
      <c r="E38" s="85" t="e">
        <f>'Cotizacion Escuela N° 534 Repub'!I33</f>
        <v>#DIV/0!</v>
      </c>
      <c r="F38" s="86" t="s">
        <v>63</v>
      </c>
      <c r="G38" s="87"/>
      <c r="H38" s="88"/>
      <c r="I38" s="89" t="e">
        <f>ROUND(SUM(I18:I33),4)</f>
        <v>#DIV/0!</v>
      </c>
      <c r="J38" s="90"/>
      <c r="K38" s="32"/>
    </row>
    <row r="39" spans="1:26" ht="15" customHeight="1" thickBot="1" x14ac:dyDescent="0.35">
      <c r="A39" s="32"/>
      <c r="B39" s="61"/>
      <c r="C39" s="79"/>
      <c r="D39" s="8"/>
      <c r="E39" s="8"/>
      <c r="F39" s="91" t="s">
        <v>64</v>
      </c>
      <c r="G39" s="92"/>
      <c r="H39" s="92"/>
      <c r="I39" s="93"/>
      <c r="J39" s="90" t="e">
        <f>+ROUND(D38*I38,4)</f>
        <v>#DIV/0!</v>
      </c>
    </row>
    <row r="40" spans="1:26" ht="15" customHeight="1" x14ac:dyDescent="0.3">
      <c r="A40" s="32"/>
      <c r="D40" s="61"/>
      <c r="E40" s="79"/>
      <c r="F40" s="80"/>
      <c r="G40" s="81"/>
      <c r="H40" s="81"/>
      <c r="I40" s="81"/>
      <c r="J40" s="82"/>
      <c r="K40" s="32"/>
    </row>
    <row r="41" spans="1:26" ht="15" customHeight="1" x14ac:dyDescent="0.3">
      <c r="A41" s="32"/>
      <c r="D41" s="61"/>
      <c r="E41" s="79"/>
      <c r="F41" s="80"/>
      <c r="G41" s="81"/>
      <c r="H41" s="81"/>
      <c r="I41" s="81"/>
      <c r="J41" s="82"/>
      <c r="K41" s="32"/>
    </row>
    <row r="42" spans="1:26" ht="15" customHeight="1" x14ac:dyDescent="0.3">
      <c r="A42" s="32"/>
      <c r="B42" s="50"/>
      <c r="C42" s="50"/>
      <c r="D42" s="61"/>
      <c r="E42" s="79"/>
      <c r="F42" s="80"/>
      <c r="G42" s="81"/>
      <c r="H42" s="81"/>
      <c r="I42" s="81"/>
      <c r="J42" s="82"/>
      <c r="K42" s="32"/>
    </row>
    <row r="43" spans="1:26" ht="15" customHeight="1" x14ac:dyDescent="0.25">
      <c r="A43" s="32"/>
      <c r="B43" s="50"/>
      <c r="C43" s="50"/>
      <c r="D43" s="50"/>
      <c r="E43" s="8"/>
      <c r="F43" s="8"/>
      <c r="G43" s="8"/>
      <c r="H43" s="8"/>
      <c r="I43" s="8"/>
      <c r="J43" s="94"/>
      <c r="K43" s="32"/>
    </row>
    <row r="44" spans="1:26" ht="15" customHeight="1" x14ac:dyDescent="0.25">
      <c r="A44" s="32"/>
      <c r="B44" s="50"/>
      <c r="C44" s="50"/>
      <c r="D44" s="95"/>
      <c r="E44" s="96"/>
      <c r="F44" s="97"/>
      <c r="G44" s="8"/>
      <c r="H44" s="96"/>
      <c r="I44" s="96"/>
      <c r="J44" s="98"/>
      <c r="K44" s="32"/>
    </row>
    <row r="45" spans="1:26" ht="15" customHeight="1" x14ac:dyDescent="0.25">
      <c r="A45" s="32"/>
      <c r="B45" s="50"/>
      <c r="C45" s="50"/>
      <c r="D45" s="50"/>
      <c r="E45" s="8" t="s">
        <v>65</v>
      </c>
      <c r="F45" s="8"/>
      <c r="G45" s="8"/>
      <c r="H45" s="8"/>
      <c r="I45" s="8" t="s">
        <v>66</v>
      </c>
      <c r="J45" s="94"/>
      <c r="K45" s="32"/>
    </row>
    <row r="46" spans="1:26" ht="15" customHeight="1" x14ac:dyDescent="0.25">
      <c r="A46" s="32"/>
      <c r="B46" s="50"/>
      <c r="C46" s="50"/>
      <c r="D46" s="50"/>
      <c r="E46" s="8"/>
      <c r="F46" s="8"/>
      <c r="G46" s="8"/>
      <c r="H46" s="50"/>
      <c r="I46" s="8"/>
      <c r="J46" s="94"/>
      <c r="K46" s="32"/>
    </row>
    <row r="47" spans="1:26" ht="15" customHeight="1" x14ac:dyDescent="0.25">
      <c r="A47" s="32"/>
      <c r="B47" s="50"/>
      <c r="C47" s="50"/>
      <c r="D47" s="50"/>
      <c r="E47" s="8"/>
      <c r="F47" s="8"/>
      <c r="G47" s="8"/>
      <c r="H47" s="8"/>
      <c r="I47" s="8"/>
      <c r="J47" s="94"/>
      <c r="K47" s="32"/>
    </row>
  </sheetData>
  <mergeCells count="5">
    <mergeCell ref="B5:J5"/>
    <mergeCell ref="B6:J6"/>
    <mergeCell ref="B8:J8"/>
    <mergeCell ref="B9:J9"/>
    <mergeCell ref="J10:J13"/>
  </mergeCells>
  <conditionalFormatting sqref="E18:E20">
    <cfRule type="cellIs" dxfId="14" priority="8" stopIfTrue="1" operator="equal">
      <formula>0</formula>
    </cfRule>
  </conditionalFormatting>
  <conditionalFormatting sqref="E22:E24">
    <cfRule type="cellIs" dxfId="13" priority="10" stopIfTrue="1" operator="equal">
      <formula>0</formula>
    </cfRule>
  </conditionalFormatting>
  <conditionalFormatting sqref="E22">
    <cfRule type="cellIs" dxfId="12" priority="12" stopIfTrue="1" operator="equal">
      <formula>0</formula>
    </cfRule>
  </conditionalFormatting>
  <conditionalFormatting sqref="E26:E28 E30:E33">
    <cfRule type="cellIs" dxfId="11" priority="13" stopIfTrue="1" operator="equal">
      <formula>0</formula>
    </cfRule>
  </conditionalFormatting>
  <conditionalFormatting sqref="E35:E37">
    <cfRule type="cellIs" dxfId="10" priority="1" stopIfTrue="1" operator="equal">
      <formula>0</formula>
    </cfRule>
  </conditionalFormatting>
  <pageMargins left="0.31828847325316434" right="0.36854454797734815" top="0.75" bottom="0.75" header="0" footer="0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16" workbookViewId="0">
      <selection activeCell="B18" sqref="B18:C36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57.45312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32"/>
      <c r="B1" s="40"/>
      <c r="C1" s="41"/>
      <c r="D1" s="37"/>
      <c r="E1" s="42"/>
      <c r="F1" s="42"/>
      <c r="G1" s="42"/>
      <c r="H1" s="42"/>
      <c r="I1" s="42"/>
      <c r="J1" s="4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7.75" customHeight="1" x14ac:dyDescent="0.3">
      <c r="A2" s="32"/>
      <c r="B2" s="44" t="s">
        <v>36</v>
      </c>
      <c r="C2" s="42"/>
      <c r="D2" s="37"/>
      <c r="E2" s="42"/>
      <c r="F2" s="42"/>
      <c r="G2" s="42"/>
      <c r="H2" s="42"/>
      <c r="I2" s="42"/>
      <c r="J2" s="4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3.25" customHeight="1" x14ac:dyDescent="0.3">
      <c r="A3" s="32"/>
      <c r="B3" s="44" t="s">
        <v>37</v>
      </c>
      <c r="C3" s="42"/>
      <c r="D3" s="37"/>
      <c r="E3" s="42"/>
      <c r="F3" s="42"/>
      <c r="G3" s="42"/>
      <c r="H3" s="42"/>
      <c r="I3" s="42"/>
      <c r="J3" s="4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" customHeight="1" x14ac:dyDescent="0.3">
      <c r="A4" s="32"/>
      <c r="B4" s="45" t="s">
        <v>38</v>
      </c>
      <c r="C4" s="37"/>
      <c r="D4" s="37"/>
      <c r="E4" s="42"/>
      <c r="F4" s="42"/>
      <c r="G4" s="42"/>
      <c r="H4" s="42"/>
      <c r="I4" s="42"/>
      <c r="J4" s="4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7" customHeight="1" x14ac:dyDescent="0.25">
      <c r="A5" s="32"/>
      <c r="B5" s="213" t="s">
        <v>39</v>
      </c>
      <c r="C5" s="214"/>
      <c r="D5" s="214"/>
      <c r="E5" s="214"/>
      <c r="F5" s="214"/>
      <c r="G5" s="214"/>
      <c r="H5" s="214"/>
      <c r="I5" s="214"/>
      <c r="J5" s="215"/>
      <c r="K5" s="46"/>
      <c r="L5" s="46"/>
      <c r="M5" s="46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" customHeight="1" x14ac:dyDescent="0.3">
      <c r="A6" s="32"/>
      <c r="B6" s="216" t="s">
        <v>80</v>
      </c>
      <c r="C6" s="217"/>
      <c r="D6" s="217"/>
      <c r="E6" s="217"/>
      <c r="F6" s="217"/>
      <c r="G6" s="217"/>
      <c r="H6" s="217"/>
      <c r="I6" s="217"/>
      <c r="J6" s="218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2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" customHeight="1" x14ac:dyDescent="0.25">
      <c r="A8" s="32"/>
      <c r="B8" s="219" t="s">
        <v>67</v>
      </c>
      <c r="C8" s="220"/>
      <c r="D8" s="220"/>
      <c r="E8" s="220"/>
      <c r="F8" s="220"/>
      <c r="G8" s="220"/>
      <c r="H8" s="220"/>
      <c r="I8" s="220"/>
      <c r="J8" s="220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" customHeight="1" x14ac:dyDescent="0.25">
      <c r="A9" s="32"/>
      <c r="B9" s="221">
        <f>+'[1]Oferta Escuela'!B8:I8</f>
        <v>0</v>
      </c>
      <c r="C9" s="222"/>
      <c r="D9" s="222"/>
      <c r="E9" s="222"/>
      <c r="F9" s="222"/>
      <c r="G9" s="222"/>
      <c r="H9" s="222"/>
      <c r="I9" s="222"/>
      <c r="J9" s="22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" customHeight="1" x14ac:dyDescent="0.3">
      <c r="A10" s="32"/>
      <c r="B10" s="47" t="s">
        <v>41</v>
      </c>
      <c r="C10" s="48"/>
      <c r="D10" s="48"/>
      <c r="E10" s="48"/>
      <c r="F10" s="49"/>
      <c r="G10" s="50"/>
      <c r="H10" s="50"/>
      <c r="I10" s="50"/>
      <c r="J10" s="224">
        <v>45870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" customHeight="1" x14ac:dyDescent="0.25">
      <c r="A11" s="32"/>
      <c r="B11" s="38" t="s">
        <v>42</v>
      </c>
      <c r="C11" s="50"/>
      <c r="D11" s="50"/>
      <c r="E11" s="8"/>
      <c r="F11" s="50"/>
      <c r="G11" s="50"/>
      <c r="H11" s="50"/>
      <c r="I11" s="50"/>
      <c r="J11" s="22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" customHeight="1" x14ac:dyDescent="0.25">
      <c r="A12" s="32"/>
      <c r="B12" s="38" t="s">
        <v>43</v>
      </c>
      <c r="C12" s="50"/>
      <c r="D12" s="50"/>
      <c r="E12" s="8"/>
      <c r="F12" s="50"/>
      <c r="G12" s="50"/>
      <c r="H12" s="50"/>
      <c r="I12" s="50"/>
      <c r="J12" s="22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" customHeight="1" x14ac:dyDescent="0.25">
      <c r="A13" s="32"/>
      <c r="B13" s="38" t="s">
        <v>44</v>
      </c>
      <c r="C13" s="50"/>
      <c r="D13" s="50"/>
      <c r="E13" s="8"/>
      <c r="F13" s="50"/>
      <c r="G13" s="50"/>
      <c r="H13" s="50"/>
      <c r="I13" s="50"/>
      <c r="J13" s="226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" x14ac:dyDescent="0.3">
      <c r="A14" s="32"/>
      <c r="B14" s="50"/>
      <c r="C14" s="51"/>
      <c r="D14" s="52" t="s">
        <v>45</v>
      </c>
      <c r="E14" s="52" t="s">
        <v>46</v>
      </c>
      <c r="F14" s="52" t="s">
        <v>47</v>
      </c>
      <c r="G14" s="52" t="s">
        <v>48</v>
      </c>
      <c r="H14" s="52" t="s">
        <v>49</v>
      </c>
      <c r="I14" s="52" t="s">
        <v>50</v>
      </c>
      <c r="J14" s="52" t="s">
        <v>51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46" x14ac:dyDescent="0.25">
      <c r="A15" s="32"/>
      <c r="B15" s="53" t="s">
        <v>52</v>
      </c>
      <c r="C15" s="54" t="s">
        <v>53</v>
      </c>
      <c r="D15" s="55" t="s">
        <v>54</v>
      </c>
      <c r="E15" s="56" t="s">
        <v>55</v>
      </c>
      <c r="F15" s="55" t="s">
        <v>56</v>
      </c>
      <c r="G15" s="55" t="s">
        <v>57</v>
      </c>
      <c r="H15" s="55" t="s">
        <v>58</v>
      </c>
      <c r="I15" s="55" t="s">
        <v>59</v>
      </c>
      <c r="J15" s="57" t="s">
        <v>60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" customHeight="1" thickBot="1" x14ac:dyDescent="0.35">
      <c r="A16" s="32"/>
      <c r="B16" s="58"/>
      <c r="C16" s="58"/>
      <c r="D16" s="59"/>
      <c r="E16" s="60"/>
      <c r="F16" s="61"/>
      <c r="G16" s="61"/>
      <c r="H16" s="61"/>
      <c r="I16" s="62"/>
      <c r="J16" s="63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52.5" customHeight="1" thickBot="1" x14ac:dyDescent="0.45">
      <c r="A17" s="32"/>
      <c r="B17" s="64">
        <v>1</v>
      </c>
      <c r="C17" s="19" t="s">
        <v>17</v>
      </c>
      <c r="D17" s="65"/>
      <c r="E17" s="65"/>
      <c r="F17" s="65" t="s">
        <v>61</v>
      </c>
      <c r="G17" s="65"/>
      <c r="H17" s="65"/>
      <c r="I17" s="65"/>
      <c r="J17" s="66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.5" thickBot="1" x14ac:dyDescent="0.35">
      <c r="A18" s="32"/>
      <c r="B18" s="130">
        <v>1.1000000000000001</v>
      </c>
      <c r="C18" s="131" t="s">
        <v>18</v>
      </c>
      <c r="D18" s="67">
        <f>'Cotizacion Escuela N° 534 Repub'!H12</f>
        <v>0</v>
      </c>
      <c r="E18" s="68" t="e">
        <f>'Cotizacion Escuela N° 534 Repub'!I12</f>
        <v>#DIV/0!</v>
      </c>
      <c r="F18" s="69">
        <f>'CERTIFICADO N° 1'!H18</f>
        <v>0</v>
      </c>
      <c r="G18" s="70">
        <v>0</v>
      </c>
      <c r="H18" s="69">
        <f t="shared" ref="H18:H34" si="0">F18+G18</f>
        <v>0</v>
      </c>
      <c r="I18" s="69" t="e">
        <f t="shared" ref="I18:I34" si="1">E18*H18</f>
        <v>#DIV/0!</v>
      </c>
      <c r="J18" s="71">
        <f t="shared" ref="J18:J34" si="2">ROUND(D18*H18,2)</f>
        <v>0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" customHeight="1" thickBot="1" x14ac:dyDescent="0.35">
      <c r="A19" s="32"/>
      <c r="B19" s="130">
        <v>1.2</v>
      </c>
      <c r="C19" s="26" t="s">
        <v>20</v>
      </c>
      <c r="D19" s="72">
        <f>'Cotizacion Escuela N° 534 Repub'!H13</f>
        <v>0</v>
      </c>
      <c r="E19" s="68" t="e">
        <f>'Cotizacion Escuela N° 534 Repub'!I13</f>
        <v>#DIV/0!</v>
      </c>
      <c r="F19" s="69">
        <f>'CERTIFICADO N° 1'!H19</f>
        <v>0</v>
      </c>
      <c r="G19" s="74">
        <v>0</v>
      </c>
      <c r="H19" s="73">
        <f t="shared" si="0"/>
        <v>0</v>
      </c>
      <c r="I19" s="73" t="e">
        <f t="shared" si="1"/>
        <v>#DIV/0!</v>
      </c>
      <c r="J19" s="75">
        <f t="shared" si="2"/>
        <v>0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5" customHeight="1" thickBot="1" x14ac:dyDescent="0.35">
      <c r="A20" s="32"/>
      <c r="B20" s="130">
        <v>1.3</v>
      </c>
      <c r="C20" s="135" t="s">
        <v>21</v>
      </c>
      <c r="D20" s="72">
        <f>'Cotizacion Escuela N° 534 Repub'!H14</f>
        <v>0</v>
      </c>
      <c r="E20" s="68" t="e">
        <f>'Cotizacion Escuela N° 534 Repub'!I14</f>
        <v>#DIV/0!</v>
      </c>
      <c r="F20" s="69">
        <f>'CERTIFICADO N° 1'!H20</f>
        <v>0</v>
      </c>
      <c r="G20" s="77">
        <v>0</v>
      </c>
      <c r="H20" s="76">
        <f t="shared" si="0"/>
        <v>0</v>
      </c>
      <c r="I20" s="76" t="e">
        <f t="shared" si="1"/>
        <v>#DIV/0!</v>
      </c>
      <c r="J20" s="78">
        <f t="shared" si="2"/>
        <v>0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" customHeight="1" thickBot="1" x14ac:dyDescent="0.45">
      <c r="A21" s="32"/>
      <c r="B21" s="18">
        <v>2</v>
      </c>
      <c r="C21" s="127" t="s">
        <v>23</v>
      </c>
      <c r="D21" s="65">
        <v>74501.931050245155</v>
      </c>
      <c r="E21" s="65"/>
      <c r="F21" s="65">
        <v>0</v>
      </c>
      <c r="G21" s="65"/>
      <c r="H21" s="65">
        <f t="shared" si="0"/>
        <v>0</v>
      </c>
      <c r="I21" s="65">
        <f t="shared" si="1"/>
        <v>0</v>
      </c>
      <c r="J21" s="66">
        <f t="shared" si="2"/>
        <v>0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" customHeight="1" thickBot="1" x14ac:dyDescent="0.35">
      <c r="A22" s="32"/>
      <c r="B22" s="130">
        <v>2.1</v>
      </c>
      <c r="C22" s="141" t="s">
        <v>24</v>
      </c>
      <c r="D22" s="72">
        <f>'Cotizacion Escuela N° 534 Repub'!H15</f>
        <v>0</v>
      </c>
      <c r="E22" s="68" t="e">
        <f>'Cotizacion Escuela N° 534 Repub'!I17</f>
        <v>#DIV/0!</v>
      </c>
      <c r="F22" s="73">
        <f>'CERTIFICADO N° 1'!H22</f>
        <v>0</v>
      </c>
      <c r="G22" s="77">
        <v>0</v>
      </c>
      <c r="H22" s="76">
        <f t="shared" si="0"/>
        <v>0</v>
      </c>
      <c r="I22" s="76" t="e">
        <f t="shared" si="1"/>
        <v>#DIV/0!</v>
      </c>
      <c r="J22" s="78">
        <f t="shared" si="2"/>
        <v>0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" customHeight="1" thickBot="1" x14ac:dyDescent="0.35">
      <c r="A23" s="32"/>
      <c r="B23" s="130">
        <v>2.2000000000000002</v>
      </c>
      <c r="C23" s="178" t="s">
        <v>81</v>
      </c>
      <c r="D23" s="72">
        <f>'Cotizacion Escuela N° 534 Repub'!H16</f>
        <v>0</v>
      </c>
      <c r="E23" s="68" t="e">
        <f>'Cotizacion Escuela N° 534 Repub'!I18</f>
        <v>#DIV/0!</v>
      </c>
      <c r="F23" s="73">
        <f>'CERTIFICADO N° 1'!H23</f>
        <v>0</v>
      </c>
      <c r="G23" s="77">
        <v>0</v>
      </c>
      <c r="H23" s="76">
        <f t="shared" si="0"/>
        <v>0</v>
      </c>
      <c r="I23" s="76" t="e">
        <f t="shared" si="1"/>
        <v>#DIV/0!</v>
      </c>
      <c r="J23" s="78">
        <f t="shared" si="2"/>
        <v>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" customHeight="1" thickBot="1" x14ac:dyDescent="0.35">
      <c r="A24" s="32"/>
      <c r="B24" s="130">
        <v>2.2999999999999998</v>
      </c>
      <c r="C24" s="143" t="s">
        <v>25</v>
      </c>
      <c r="D24" s="72">
        <f>'Cotizacion Escuela N° 534 Repub'!H19</f>
        <v>0</v>
      </c>
      <c r="E24" s="68" t="e">
        <f>'Cotizacion Escuela N° 534 Repub'!I19</f>
        <v>#DIV/0!</v>
      </c>
      <c r="F24" s="73">
        <f>'CERTIFICADO N° 1'!H24</f>
        <v>0</v>
      </c>
      <c r="G24" s="77">
        <v>0</v>
      </c>
      <c r="H24" s="76">
        <f t="shared" si="0"/>
        <v>0</v>
      </c>
      <c r="I24" s="76" t="e">
        <f t="shared" si="1"/>
        <v>#DIV/0!</v>
      </c>
      <c r="J24" s="78">
        <f t="shared" si="2"/>
        <v>0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" customHeight="1" thickBot="1" x14ac:dyDescent="0.45">
      <c r="A25" s="32"/>
      <c r="B25" s="18">
        <v>3</v>
      </c>
      <c r="C25" s="127" t="s">
        <v>27</v>
      </c>
      <c r="D25" s="65">
        <v>74501.931050245155</v>
      </c>
      <c r="E25" s="65"/>
      <c r="F25" s="65">
        <v>0</v>
      </c>
      <c r="G25" s="65"/>
      <c r="H25" s="65">
        <f t="shared" ref="H25:H26" si="3">F25+G25</f>
        <v>0</v>
      </c>
      <c r="I25" s="65">
        <f t="shared" ref="I25:I26" si="4">E25*H25</f>
        <v>0</v>
      </c>
      <c r="J25" s="66">
        <f t="shared" ref="J25:J26" si="5">ROUND(D25*H25,2)</f>
        <v>0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" customHeight="1" thickBot="1" x14ac:dyDescent="0.35">
      <c r="A26" s="32"/>
      <c r="B26" s="145">
        <v>3.1</v>
      </c>
      <c r="C26" s="146" t="s">
        <v>77</v>
      </c>
      <c r="D26" s="72">
        <f>'Cotizacion Escuela N° 534 Repub'!H21</f>
        <v>0</v>
      </c>
      <c r="E26" s="68" t="e">
        <f>'Cotizacion Escuela N° 534 Repub'!I22</f>
        <v>#DIV/0!</v>
      </c>
      <c r="F26" s="73">
        <f>'CERTIFICADO N° 1'!H26</f>
        <v>0</v>
      </c>
      <c r="G26" s="77">
        <v>0</v>
      </c>
      <c r="H26" s="76">
        <f t="shared" si="3"/>
        <v>0</v>
      </c>
      <c r="I26" s="76" t="e">
        <f t="shared" si="4"/>
        <v>#DIV/0!</v>
      </c>
      <c r="J26" s="78">
        <f t="shared" si="5"/>
        <v>0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" customHeight="1" thickBot="1" x14ac:dyDescent="0.35">
      <c r="A27" s="32"/>
      <c r="B27" s="145">
        <v>3.2</v>
      </c>
      <c r="C27" s="146" t="s">
        <v>28</v>
      </c>
      <c r="D27" s="72">
        <f>'Cotizacion Escuela N° 534 Repub'!H22</f>
        <v>0</v>
      </c>
      <c r="E27" s="68" t="e">
        <f>'Cotizacion Escuela N° 534 Repub'!I23</f>
        <v>#DIV/0!</v>
      </c>
      <c r="F27" s="73">
        <f>'CERTIFICADO N° 1'!H27</f>
        <v>0</v>
      </c>
      <c r="G27" s="77">
        <v>0</v>
      </c>
      <c r="H27" s="76">
        <f t="shared" si="0"/>
        <v>0</v>
      </c>
      <c r="I27" s="76" t="e">
        <f t="shared" si="1"/>
        <v>#DIV/0!</v>
      </c>
      <c r="J27" s="78">
        <f t="shared" si="2"/>
        <v>0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" customHeight="1" thickBot="1" x14ac:dyDescent="0.35">
      <c r="A28" s="32"/>
      <c r="B28" s="145">
        <v>3.3</v>
      </c>
      <c r="C28" s="178" t="s">
        <v>30</v>
      </c>
      <c r="D28" s="72">
        <f>'Cotizacion Escuela N° 534 Repub'!H23</f>
        <v>0</v>
      </c>
      <c r="E28" s="68" t="e">
        <f>'Cotizacion Escuela N° 534 Repub'!I24</f>
        <v>#DIV/0!</v>
      </c>
      <c r="F28" s="73">
        <f>'CERTIFICADO N° 1'!H28</f>
        <v>0</v>
      </c>
      <c r="G28" s="77">
        <v>0</v>
      </c>
      <c r="H28" s="76">
        <f t="shared" si="0"/>
        <v>0</v>
      </c>
      <c r="I28" s="76" t="e">
        <f t="shared" si="1"/>
        <v>#DIV/0!</v>
      </c>
      <c r="J28" s="78">
        <f t="shared" si="2"/>
        <v>0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8.5" thickBot="1" x14ac:dyDescent="0.45">
      <c r="A29" s="32"/>
      <c r="B29" s="18">
        <v>4</v>
      </c>
      <c r="C29" s="127" t="s">
        <v>31</v>
      </c>
      <c r="D29" s="65">
        <v>74501.931050245155</v>
      </c>
      <c r="E29" s="65"/>
      <c r="F29" s="65">
        <v>0</v>
      </c>
      <c r="G29" s="65"/>
      <c r="H29" s="65">
        <f t="shared" ref="H29" si="6">F29+G29</f>
        <v>0</v>
      </c>
      <c r="I29" s="65">
        <f t="shared" ref="I29" si="7">E29*H29</f>
        <v>0</v>
      </c>
      <c r="J29" s="66">
        <f t="shared" ref="J29" si="8">ROUND(D29*H29,2)</f>
        <v>0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" customHeight="1" thickBot="1" x14ac:dyDescent="0.45">
      <c r="A30" s="32"/>
      <c r="B30" s="177">
        <v>4.0999999999999996</v>
      </c>
      <c r="C30" s="131" t="s">
        <v>84</v>
      </c>
      <c r="D30" s="72">
        <f>'Cotizacion Escuela N° 534 Repub'!H24</f>
        <v>0</v>
      </c>
      <c r="E30" s="68" t="e">
        <f>'Cotizacion Escuela N° 534 Repub'!I27</f>
        <v>#DIV/0!</v>
      </c>
      <c r="F30" s="73">
        <f>'CERTIFICADO N° 1'!H30</f>
        <v>0</v>
      </c>
      <c r="G30" s="77">
        <v>0</v>
      </c>
      <c r="H30" s="76">
        <f t="shared" si="0"/>
        <v>0</v>
      </c>
      <c r="I30" s="76" t="e">
        <f t="shared" si="1"/>
        <v>#DIV/0!</v>
      </c>
      <c r="J30" s="78">
        <f t="shared" si="2"/>
        <v>0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" customHeight="1" thickBot="1" x14ac:dyDescent="0.35">
      <c r="A31" s="32"/>
      <c r="B31" s="130">
        <v>4.2</v>
      </c>
      <c r="C31" s="131" t="s">
        <v>32</v>
      </c>
      <c r="D31" s="72">
        <f>'Cotizacion Escuela N° 534 Repub'!H25</f>
        <v>0</v>
      </c>
      <c r="E31" s="68" t="e">
        <f>'Cotizacion Escuela N° 534 Repub'!I28</f>
        <v>#DIV/0!</v>
      </c>
      <c r="F31" s="73">
        <f>'CERTIFICADO N° 1'!H31</f>
        <v>0</v>
      </c>
      <c r="G31" s="77">
        <v>0</v>
      </c>
      <c r="H31" s="76">
        <f t="shared" si="0"/>
        <v>0</v>
      </c>
      <c r="I31" s="76" t="e">
        <f t="shared" si="1"/>
        <v>#DIV/0!</v>
      </c>
      <c r="J31" s="78">
        <f t="shared" si="2"/>
        <v>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" customHeight="1" thickBot="1" x14ac:dyDescent="0.35">
      <c r="A32" s="32"/>
      <c r="B32" s="130">
        <v>4.3</v>
      </c>
      <c r="C32" s="131" t="s">
        <v>33</v>
      </c>
      <c r="D32" s="72">
        <f>'Cotizacion Escuela N° 534 Repub'!H26</f>
        <v>0</v>
      </c>
      <c r="E32" s="68" t="e">
        <f>'Cotizacion Escuela N° 534 Repub'!I29</f>
        <v>#DIV/0!</v>
      </c>
      <c r="F32" s="73">
        <f>'CERTIFICADO N° 1'!H32</f>
        <v>0</v>
      </c>
      <c r="G32" s="77">
        <v>0</v>
      </c>
      <c r="H32" s="76">
        <f t="shared" ref="H32" si="9">F32+G32</f>
        <v>0</v>
      </c>
      <c r="I32" s="76" t="e">
        <f t="shared" ref="I32" si="10">E32*H32</f>
        <v>#DIV/0!</v>
      </c>
      <c r="J32" s="78">
        <f t="shared" ref="J32" si="11">ROUND(D32*H32,2)</f>
        <v>0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" customHeight="1" thickBot="1" x14ac:dyDescent="0.35">
      <c r="A33" s="32"/>
      <c r="B33" s="130">
        <v>4.4000000000000004</v>
      </c>
      <c r="C33" s="131" t="s">
        <v>82</v>
      </c>
      <c r="D33" s="150">
        <f>'Cotizacion Escuela N° 534 Repub'!H27</f>
        <v>0</v>
      </c>
      <c r="E33" s="151" t="e">
        <f>'Cotizacion Escuela N° 534 Repub'!I30</f>
        <v>#DIV/0!</v>
      </c>
      <c r="F33" s="152">
        <f>'CERTIFICADO N° 1'!H33</f>
        <v>0</v>
      </c>
      <c r="G33" s="153">
        <v>0</v>
      </c>
      <c r="H33" s="154">
        <f t="shared" si="0"/>
        <v>0</v>
      </c>
      <c r="I33" s="154" t="e">
        <f t="shared" si="1"/>
        <v>#DIV/0!</v>
      </c>
      <c r="J33" s="155">
        <f t="shared" si="2"/>
        <v>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8.75" customHeight="1" thickBot="1" x14ac:dyDescent="0.45">
      <c r="A34" s="32"/>
      <c r="B34" s="18">
        <v>5</v>
      </c>
      <c r="C34" s="127" t="s">
        <v>78</v>
      </c>
      <c r="D34" s="65">
        <v>74501.931050245155</v>
      </c>
      <c r="E34" s="65"/>
      <c r="F34" s="65">
        <v>0</v>
      </c>
      <c r="G34" s="65"/>
      <c r="H34" s="65">
        <f t="shared" si="0"/>
        <v>0</v>
      </c>
      <c r="I34" s="65">
        <f t="shared" si="1"/>
        <v>0</v>
      </c>
      <c r="J34" s="66">
        <f t="shared" si="2"/>
        <v>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" customHeight="1" thickBot="1" x14ac:dyDescent="0.35">
      <c r="A35" s="32"/>
      <c r="B35" s="130">
        <v>5.0999999999999996</v>
      </c>
      <c r="C35" s="131" t="s">
        <v>85</v>
      </c>
      <c r="D35" s="72">
        <f>'Cotizacion Escuela N° 534 Repub'!H29</f>
        <v>0</v>
      </c>
      <c r="E35" s="68">
        <f>'Cotizacion Escuela N° 534 Repub'!I32</f>
        <v>0</v>
      </c>
      <c r="F35" s="73">
        <f>'CERTIFICADO N° 1'!H35</f>
        <v>0</v>
      </c>
      <c r="G35" s="77">
        <v>0</v>
      </c>
      <c r="H35" s="76">
        <f t="shared" ref="H35" si="12">F35+G35</f>
        <v>0</v>
      </c>
      <c r="I35" s="76">
        <f t="shared" ref="I35" si="13">E35*H35</f>
        <v>0</v>
      </c>
      <c r="J35" s="78">
        <f t="shared" ref="J35" si="14">ROUND(D35*H35,2)</f>
        <v>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" customHeight="1" x14ac:dyDescent="0.3">
      <c r="A36" s="32"/>
      <c r="B36" s="157">
        <v>5.2</v>
      </c>
      <c r="C36" s="131" t="s">
        <v>86</v>
      </c>
      <c r="D36" s="72">
        <f>'Cotizacion Escuela N° 534 Repub'!H30</f>
        <v>0</v>
      </c>
      <c r="E36" s="68" t="e">
        <f>'Cotizacion Escuela N° 534 Repub'!I33</f>
        <v>#DIV/0!</v>
      </c>
      <c r="F36" s="73">
        <f>'CERTIFICADO N° 1'!H36</f>
        <v>0</v>
      </c>
      <c r="G36" s="77">
        <v>1</v>
      </c>
      <c r="H36" s="76">
        <f t="shared" ref="H36" si="15">F36+G36</f>
        <v>1</v>
      </c>
      <c r="I36" s="76" t="e">
        <f t="shared" ref="I36" si="16">E36*H36</f>
        <v>#DIV/0!</v>
      </c>
      <c r="J36" s="78">
        <f t="shared" ref="J36" si="17">ROUND(D36*H36,2)</f>
        <v>0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s="195" customFormat="1" ht="15" customHeight="1" thickBot="1" x14ac:dyDescent="0.3">
      <c r="A37" s="32"/>
      <c r="B37" s="50"/>
      <c r="C37" s="50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" customHeight="1" thickBot="1" x14ac:dyDescent="0.3">
      <c r="A38" s="32"/>
      <c r="B38" s="50"/>
      <c r="C38" s="83" t="s">
        <v>62</v>
      </c>
      <c r="D38" s="84">
        <f>'Cotizacion Escuela N° 534 Repub'!H33</f>
        <v>0</v>
      </c>
      <c r="E38" s="85" t="e">
        <f>'Cotizacion Escuela N° 534 Repub'!I33</f>
        <v>#DIV/0!</v>
      </c>
      <c r="F38" s="86" t="s">
        <v>63</v>
      </c>
      <c r="G38" s="87"/>
      <c r="H38" s="88"/>
      <c r="I38" s="89" t="e">
        <f>ROUND(SUM(I18:I33),4)</f>
        <v>#DIV/0!</v>
      </c>
      <c r="J38" s="90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" customHeight="1" thickBot="1" x14ac:dyDescent="0.3">
      <c r="A39" s="32"/>
      <c r="B39" s="50"/>
      <c r="C39" s="50"/>
      <c r="D39" s="8"/>
      <c r="E39" s="8"/>
      <c r="F39" s="91" t="s">
        <v>64</v>
      </c>
      <c r="G39" s="92"/>
      <c r="H39" s="92"/>
      <c r="I39" s="93"/>
      <c r="J39" s="90" t="e">
        <f>+ROUND(D38*I38,4)</f>
        <v>#DIV/0!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" customHeight="1" x14ac:dyDescent="0.3">
      <c r="A40" s="32"/>
      <c r="B40" s="50"/>
      <c r="C40" s="50"/>
      <c r="D40" s="61"/>
      <c r="E40" s="79"/>
      <c r="F40" s="80"/>
      <c r="G40" s="81"/>
      <c r="H40" s="81"/>
      <c r="I40" s="81"/>
      <c r="J40" s="8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" customHeight="1" x14ac:dyDescent="0.3">
      <c r="A41" s="32"/>
      <c r="B41" s="50"/>
      <c r="C41" s="50"/>
      <c r="D41" s="61"/>
      <c r="E41" s="79"/>
      <c r="F41" s="80"/>
      <c r="G41" s="81"/>
      <c r="H41" s="81"/>
      <c r="I41" s="81"/>
      <c r="J41" s="8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" customHeight="1" x14ac:dyDescent="0.25">
      <c r="A42" s="32"/>
      <c r="B42" s="50"/>
      <c r="C42" s="50"/>
      <c r="D42" s="50"/>
      <c r="E42" s="8"/>
      <c r="F42" s="8"/>
      <c r="G42" s="8"/>
      <c r="H42" s="8"/>
      <c r="I42" s="8"/>
      <c r="J42" s="94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" customHeight="1" x14ac:dyDescent="0.25">
      <c r="A43" s="32"/>
      <c r="B43" s="50"/>
      <c r="C43" s="50"/>
      <c r="D43" s="95"/>
      <c r="E43" s="96"/>
      <c r="F43" s="97"/>
      <c r="G43" s="8"/>
      <c r="H43" s="96"/>
      <c r="I43" s="96"/>
      <c r="J43" s="98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" customHeight="1" x14ac:dyDescent="0.25">
      <c r="A44" s="32"/>
      <c r="B44" s="50"/>
      <c r="C44" s="50"/>
      <c r="D44" s="50"/>
      <c r="E44" s="8" t="s">
        <v>65</v>
      </c>
      <c r="F44" s="8"/>
      <c r="G44" s="8"/>
      <c r="H44" s="8"/>
      <c r="I44" s="8" t="s">
        <v>66</v>
      </c>
      <c r="J44" s="94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" customHeight="1" x14ac:dyDescent="0.25">
      <c r="A45" s="32"/>
      <c r="B45" s="50"/>
      <c r="C45" s="50"/>
      <c r="D45" s="50"/>
      <c r="E45" s="8"/>
      <c r="F45" s="8"/>
      <c r="G45" s="8"/>
      <c r="H45" s="50"/>
      <c r="I45" s="8"/>
      <c r="J45" s="94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" customHeight="1" x14ac:dyDescent="0.25">
      <c r="A46" s="32"/>
      <c r="B46" s="50"/>
      <c r="C46" s="50"/>
      <c r="D46" s="50"/>
      <c r="E46" s="8"/>
      <c r="F46" s="8"/>
      <c r="G46" s="8"/>
      <c r="H46" s="8"/>
      <c r="I46" s="8"/>
      <c r="J46" s="94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</sheetData>
  <mergeCells count="5">
    <mergeCell ref="B5:J5"/>
    <mergeCell ref="B6:J6"/>
    <mergeCell ref="B8:J8"/>
    <mergeCell ref="B9:J9"/>
    <mergeCell ref="J10:J13"/>
  </mergeCells>
  <conditionalFormatting sqref="E18:E20">
    <cfRule type="cellIs" dxfId="9" priority="2" stopIfTrue="1" operator="equal">
      <formula>0</formula>
    </cfRule>
  </conditionalFormatting>
  <conditionalFormatting sqref="E22:E24">
    <cfRule type="cellIs" dxfId="8" priority="3" stopIfTrue="1" operator="equal">
      <formula>0</formula>
    </cfRule>
  </conditionalFormatting>
  <conditionalFormatting sqref="E22">
    <cfRule type="cellIs" dxfId="7" priority="4" stopIfTrue="1" operator="equal">
      <formula>0</formula>
    </cfRule>
  </conditionalFormatting>
  <conditionalFormatting sqref="E26:E28 E30:E33">
    <cfRule type="cellIs" dxfId="6" priority="5" stopIfTrue="1" operator="equal">
      <formula>0</formula>
    </cfRule>
  </conditionalFormatting>
  <conditionalFormatting sqref="E35:E36">
    <cfRule type="cellIs" dxfId="5" priority="1" stopIfTrue="1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topLeftCell="A16" workbookViewId="0">
      <selection activeCell="L35" sqref="L35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64.3632812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32"/>
      <c r="B1" s="40"/>
      <c r="C1" s="41"/>
      <c r="D1" s="37"/>
      <c r="E1" s="42"/>
      <c r="F1" s="42"/>
      <c r="G1" s="42"/>
      <c r="H1" s="42"/>
      <c r="I1" s="42"/>
      <c r="J1" s="4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7.75" customHeight="1" x14ac:dyDescent="0.3">
      <c r="A2" s="32"/>
      <c r="B2" s="44" t="s">
        <v>36</v>
      </c>
      <c r="C2" s="42"/>
      <c r="D2" s="37"/>
      <c r="E2" s="42"/>
      <c r="F2" s="42"/>
      <c r="G2" s="42"/>
      <c r="H2" s="42"/>
      <c r="I2" s="42"/>
      <c r="J2" s="4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3.25" customHeight="1" x14ac:dyDescent="0.3">
      <c r="A3" s="32"/>
      <c r="B3" s="44" t="s">
        <v>37</v>
      </c>
      <c r="C3" s="42"/>
      <c r="D3" s="37"/>
      <c r="E3" s="42"/>
      <c r="F3" s="42"/>
      <c r="G3" s="42"/>
      <c r="H3" s="42"/>
      <c r="I3" s="42"/>
      <c r="J3" s="4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" customHeight="1" x14ac:dyDescent="0.3">
      <c r="A4" s="32"/>
      <c r="B4" s="45" t="s">
        <v>38</v>
      </c>
      <c r="C4" s="37"/>
      <c r="D4" s="37"/>
      <c r="E4" s="42"/>
      <c r="F4" s="42"/>
      <c r="G4" s="42"/>
      <c r="H4" s="42"/>
      <c r="I4" s="42"/>
      <c r="J4" s="4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7" customHeight="1" x14ac:dyDescent="0.25">
      <c r="A5" s="32"/>
      <c r="B5" s="213" t="s">
        <v>39</v>
      </c>
      <c r="C5" s="214"/>
      <c r="D5" s="214"/>
      <c r="E5" s="214"/>
      <c r="F5" s="214"/>
      <c r="G5" s="214"/>
      <c r="H5" s="214"/>
      <c r="I5" s="214"/>
      <c r="J5" s="215"/>
      <c r="K5" s="46"/>
      <c r="L5" s="46"/>
      <c r="M5" s="46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" customHeight="1" x14ac:dyDescent="0.3">
      <c r="A6" s="32"/>
      <c r="B6" s="216" t="s">
        <v>80</v>
      </c>
      <c r="C6" s="217"/>
      <c r="D6" s="217"/>
      <c r="E6" s="217"/>
      <c r="F6" s="217"/>
      <c r="G6" s="217"/>
      <c r="H6" s="217"/>
      <c r="I6" s="217"/>
      <c r="J6" s="218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2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" customHeight="1" x14ac:dyDescent="0.25">
      <c r="A8" s="32"/>
      <c r="B8" s="219" t="s">
        <v>68</v>
      </c>
      <c r="C8" s="220"/>
      <c r="D8" s="220"/>
      <c r="E8" s="220"/>
      <c r="F8" s="220"/>
      <c r="G8" s="220"/>
      <c r="H8" s="220"/>
      <c r="I8" s="220"/>
      <c r="J8" s="220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" customHeight="1" x14ac:dyDescent="0.25">
      <c r="A9" s="32"/>
      <c r="B9" s="221">
        <f>+'[1]Oferta Escuela'!B8:I8</f>
        <v>0</v>
      </c>
      <c r="C9" s="222"/>
      <c r="D9" s="222"/>
      <c r="E9" s="222"/>
      <c r="F9" s="222"/>
      <c r="G9" s="222"/>
      <c r="H9" s="222"/>
      <c r="I9" s="222"/>
      <c r="J9" s="22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" customHeight="1" x14ac:dyDescent="0.3">
      <c r="A10" s="32"/>
      <c r="B10" s="47" t="s">
        <v>41</v>
      </c>
      <c r="C10" s="48"/>
      <c r="D10" s="48"/>
      <c r="E10" s="48"/>
      <c r="F10" s="49"/>
      <c r="G10" s="50"/>
      <c r="H10" s="50"/>
      <c r="I10" s="50"/>
      <c r="J10" s="224">
        <v>45870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" customHeight="1" x14ac:dyDescent="0.25">
      <c r="A11" s="32"/>
      <c r="B11" s="38" t="s">
        <v>42</v>
      </c>
      <c r="C11" s="50"/>
      <c r="D11" s="50"/>
      <c r="E11" s="8"/>
      <c r="F11" s="50"/>
      <c r="G11" s="50"/>
      <c r="H11" s="50"/>
      <c r="I11" s="50"/>
      <c r="J11" s="22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" customHeight="1" x14ac:dyDescent="0.25">
      <c r="A12" s="32"/>
      <c r="B12" s="38" t="s">
        <v>43</v>
      </c>
      <c r="C12" s="50"/>
      <c r="D12" s="50"/>
      <c r="E12" s="8"/>
      <c r="F12" s="50"/>
      <c r="G12" s="50"/>
      <c r="H12" s="50"/>
      <c r="I12" s="50"/>
      <c r="J12" s="22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" customHeight="1" x14ac:dyDescent="0.25">
      <c r="A13" s="32"/>
      <c r="B13" s="38" t="s">
        <v>44</v>
      </c>
      <c r="C13" s="50"/>
      <c r="D13" s="50"/>
      <c r="E13" s="8"/>
      <c r="F13" s="50"/>
      <c r="G13" s="50"/>
      <c r="H13" s="50"/>
      <c r="I13" s="50"/>
      <c r="J13" s="226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" x14ac:dyDescent="0.3">
      <c r="A14" s="32"/>
      <c r="B14" s="50"/>
      <c r="C14" s="51"/>
      <c r="D14" s="52" t="s">
        <v>45</v>
      </c>
      <c r="E14" s="52" t="s">
        <v>46</v>
      </c>
      <c r="F14" s="52" t="s">
        <v>47</v>
      </c>
      <c r="G14" s="52" t="s">
        <v>48</v>
      </c>
      <c r="H14" s="52" t="s">
        <v>49</v>
      </c>
      <c r="I14" s="52" t="s">
        <v>50</v>
      </c>
      <c r="J14" s="52" t="s">
        <v>51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46" x14ac:dyDescent="0.25">
      <c r="A15" s="32"/>
      <c r="B15" s="53" t="s">
        <v>52</v>
      </c>
      <c r="C15" s="54" t="s">
        <v>53</v>
      </c>
      <c r="D15" s="55" t="s">
        <v>54</v>
      </c>
      <c r="E15" s="56" t="s">
        <v>55</v>
      </c>
      <c r="F15" s="55" t="s">
        <v>56</v>
      </c>
      <c r="G15" s="55" t="s">
        <v>57</v>
      </c>
      <c r="H15" s="55" t="s">
        <v>58</v>
      </c>
      <c r="I15" s="55" t="s">
        <v>59</v>
      </c>
      <c r="J15" s="57" t="s">
        <v>60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" customHeight="1" thickBot="1" x14ac:dyDescent="0.35">
      <c r="A16" s="32"/>
      <c r="B16" s="58"/>
      <c r="C16" s="58"/>
      <c r="D16" s="59"/>
      <c r="E16" s="60"/>
      <c r="F16" s="61"/>
      <c r="G16" s="61"/>
      <c r="H16" s="61"/>
      <c r="I16" s="62"/>
      <c r="J16" s="63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s="123" customFormat="1" ht="52.5" customHeight="1" thickBot="1" x14ac:dyDescent="0.45">
      <c r="A17" s="32"/>
      <c r="B17" s="64">
        <v>1</v>
      </c>
      <c r="C17" s="19" t="s">
        <v>17</v>
      </c>
      <c r="D17" s="65"/>
      <c r="E17" s="65"/>
      <c r="F17" s="65" t="s">
        <v>61</v>
      </c>
      <c r="G17" s="65"/>
      <c r="H17" s="65"/>
      <c r="I17" s="65"/>
      <c r="J17" s="66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s="123" customFormat="1" ht="18.5" thickBot="1" x14ac:dyDescent="0.35">
      <c r="A18" s="32"/>
      <c r="B18" s="130">
        <v>1.1000000000000001</v>
      </c>
      <c r="C18" s="131" t="s">
        <v>18</v>
      </c>
      <c r="D18" s="67">
        <f>'Cotizacion Escuela N° 534 Repub'!H12</f>
        <v>0</v>
      </c>
      <c r="E18" s="68" t="e">
        <f>'Cotizacion Escuela N° 534 Repub'!I12</f>
        <v>#DIV/0!</v>
      </c>
      <c r="F18" s="69">
        <f>'CERTIFICADO N° 2'!H18</f>
        <v>0</v>
      </c>
      <c r="G18" s="70">
        <v>0</v>
      </c>
      <c r="H18" s="69">
        <f t="shared" ref="H18:H33" si="0">F18+G18</f>
        <v>0</v>
      </c>
      <c r="I18" s="69" t="e">
        <f t="shared" ref="I18:I33" si="1">E18*H18</f>
        <v>#DIV/0!</v>
      </c>
      <c r="J18" s="71">
        <f t="shared" ref="J18:J33" si="2">ROUND(D18*H18,2)</f>
        <v>0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s="123" customFormat="1" ht="18.5" thickBot="1" x14ac:dyDescent="0.35">
      <c r="A19" s="32"/>
      <c r="B19" s="130">
        <v>1.2</v>
      </c>
      <c r="C19" s="26" t="s">
        <v>20</v>
      </c>
      <c r="D19" s="72">
        <f>'Cotizacion Escuela N° 534 Repub'!H13</f>
        <v>0</v>
      </c>
      <c r="E19" s="68" t="e">
        <f>'Cotizacion Escuela N° 534 Repub'!I13</f>
        <v>#DIV/0!</v>
      </c>
      <c r="F19" s="69">
        <f>'CERTIFICADO N° 2'!H19</f>
        <v>0</v>
      </c>
      <c r="G19" s="74">
        <v>0</v>
      </c>
      <c r="H19" s="73">
        <f t="shared" si="0"/>
        <v>0</v>
      </c>
      <c r="I19" s="73" t="e">
        <f t="shared" si="1"/>
        <v>#DIV/0!</v>
      </c>
      <c r="J19" s="75">
        <f t="shared" si="2"/>
        <v>0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s="123" customFormat="1" ht="18.5" thickBot="1" x14ac:dyDescent="0.35">
      <c r="A20" s="32"/>
      <c r="B20" s="130">
        <v>1.3</v>
      </c>
      <c r="C20" s="135" t="s">
        <v>21</v>
      </c>
      <c r="D20" s="72">
        <f>'Cotizacion Escuela N° 534 Repub'!H14</f>
        <v>0</v>
      </c>
      <c r="E20" s="68" t="e">
        <f>'Cotizacion Escuela N° 534 Repub'!I14</f>
        <v>#DIV/0!</v>
      </c>
      <c r="F20" s="69">
        <f>'CERTIFICADO N° 2'!H20</f>
        <v>0</v>
      </c>
      <c r="G20" s="77">
        <v>0</v>
      </c>
      <c r="H20" s="76">
        <f t="shared" si="0"/>
        <v>0</v>
      </c>
      <c r="I20" s="76" t="e">
        <f t="shared" si="1"/>
        <v>#DIV/0!</v>
      </c>
      <c r="J20" s="78">
        <f t="shared" si="2"/>
        <v>0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s="123" customFormat="1" ht="18.5" thickBot="1" x14ac:dyDescent="0.45">
      <c r="A21" s="32"/>
      <c r="B21" s="18">
        <v>2</v>
      </c>
      <c r="C21" s="127" t="s">
        <v>23</v>
      </c>
      <c r="D21" s="65">
        <v>74501.931050245155</v>
      </c>
      <c r="E21" s="65"/>
      <c r="F21" s="65">
        <v>0</v>
      </c>
      <c r="G21" s="65"/>
      <c r="H21" s="65">
        <f t="shared" si="0"/>
        <v>0</v>
      </c>
      <c r="I21" s="65">
        <f t="shared" si="1"/>
        <v>0</v>
      </c>
      <c r="J21" s="66">
        <f t="shared" si="2"/>
        <v>0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s="123" customFormat="1" ht="18.5" thickBot="1" x14ac:dyDescent="0.35">
      <c r="A22" s="32"/>
      <c r="B22" s="130">
        <v>2.1</v>
      </c>
      <c r="C22" s="141" t="s">
        <v>24</v>
      </c>
      <c r="D22" s="72">
        <f>'Cotizacion Escuela N° 534 Repub'!H15</f>
        <v>0</v>
      </c>
      <c r="E22" s="68" t="e">
        <f>'Cotizacion Escuela N° 534 Repub'!I17</f>
        <v>#DIV/0!</v>
      </c>
      <c r="F22" s="69">
        <f>'CERTIFICADO N° 2'!H22</f>
        <v>0</v>
      </c>
      <c r="G22" s="77">
        <v>0</v>
      </c>
      <c r="H22" s="76">
        <f t="shared" si="0"/>
        <v>0</v>
      </c>
      <c r="I22" s="76" t="e">
        <f t="shared" si="1"/>
        <v>#DIV/0!</v>
      </c>
      <c r="J22" s="78">
        <f t="shared" si="2"/>
        <v>0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s="123" customFormat="1" ht="18.5" thickBot="1" x14ac:dyDescent="0.35">
      <c r="A23" s="32"/>
      <c r="B23" s="130">
        <v>2.2000000000000002</v>
      </c>
      <c r="C23" s="178" t="s">
        <v>81</v>
      </c>
      <c r="D23" s="72">
        <f>'Cotizacion Escuela N° 534 Repub'!H16</f>
        <v>0</v>
      </c>
      <c r="E23" s="68" t="e">
        <f>'Cotizacion Escuela N° 534 Repub'!I18</f>
        <v>#DIV/0!</v>
      </c>
      <c r="F23" s="69">
        <f>'CERTIFICADO N° 2'!H23</f>
        <v>0</v>
      </c>
      <c r="G23" s="77">
        <v>0</v>
      </c>
      <c r="H23" s="76">
        <f t="shared" si="0"/>
        <v>0</v>
      </c>
      <c r="I23" s="76" t="e">
        <f t="shared" si="1"/>
        <v>#DIV/0!</v>
      </c>
      <c r="J23" s="78">
        <f t="shared" si="2"/>
        <v>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s="123" customFormat="1" ht="18.5" thickBot="1" x14ac:dyDescent="0.35">
      <c r="A24" s="32"/>
      <c r="B24" s="130">
        <v>2.2999999999999998</v>
      </c>
      <c r="C24" s="143" t="s">
        <v>25</v>
      </c>
      <c r="D24" s="72">
        <f>'Cotizacion Escuela N° 534 Repub'!H19</f>
        <v>0</v>
      </c>
      <c r="E24" s="68" t="e">
        <f>'Cotizacion Escuela N° 534 Repub'!I19</f>
        <v>#DIV/0!</v>
      </c>
      <c r="F24" s="69">
        <f>'CERTIFICADO N° 2'!H24</f>
        <v>0</v>
      </c>
      <c r="G24" s="77">
        <v>0</v>
      </c>
      <c r="H24" s="76">
        <f t="shared" si="0"/>
        <v>0</v>
      </c>
      <c r="I24" s="76" t="e">
        <f t="shared" si="1"/>
        <v>#DIV/0!</v>
      </c>
      <c r="J24" s="78">
        <f t="shared" si="2"/>
        <v>0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s="123" customFormat="1" ht="18.5" thickBot="1" x14ac:dyDescent="0.45">
      <c r="A25" s="32"/>
      <c r="B25" s="18">
        <v>3</v>
      </c>
      <c r="C25" s="127" t="s">
        <v>27</v>
      </c>
      <c r="D25" s="65">
        <v>74501.931050245155</v>
      </c>
      <c r="E25" s="65"/>
      <c r="F25" s="65">
        <v>0</v>
      </c>
      <c r="G25" s="65"/>
      <c r="H25" s="65">
        <f t="shared" si="0"/>
        <v>0</v>
      </c>
      <c r="I25" s="65">
        <f t="shared" si="1"/>
        <v>0</v>
      </c>
      <c r="J25" s="66">
        <f t="shared" si="2"/>
        <v>0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s="123" customFormat="1" ht="18.5" thickBot="1" x14ac:dyDescent="0.35">
      <c r="A26" s="32"/>
      <c r="B26" s="145">
        <v>3.1</v>
      </c>
      <c r="C26" s="146" t="s">
        <v>77</v>
      </c>
      <c r="D26" s="72">
        <f>'Cotizacion Escuela N° 534 Repub'!H21</f>
        <v>0</v>
      </c>
      <c r="E26" s="68" t="e">
        <f>'Cotizacion Escuela N° 534 Repub'!I22</f>
        <v>#DIV/0!</v>
      </c>
      <c r="F26" s="69">
        <f>'CERTIFICADO N° 2'!H26</f>
        <v>0</v>
      </c>
      <c r="G26" s="77">
        <v>0</v>
      </c>
      <c r="H26" s="76">
        <f t="shared" si="0"/>
        <v>0</v>
      </c>
      <c r="I26" s="76" t="e">
        <f t="shared" si="1"/>
        <v>#DIV/0!</v>
      </c>
      <c r="J26" s="78">
        <f t="shared" si="2"/>
        <v>0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s="123" customFormat="1" ht="18.5" thickBot="1" x14ac:dyDescent="0.35">
      <c r="A27" s="32"/>
      <c r="B27" s="145">
        <v>3.2</v>
      </c>
      <c r="C27" s="146" t="s">
        <v>28</v>
      </c>
      <c r="D27" s="72">
        <f>'Cotizacion Escuela N° 534 Repub'!H22</f>
        <v>0</v>
      </c>
      <c r="E27" s="68" t="e">
        <f>'Cotizacion Escuela N° 534 Repub'!I23</f>
        <v>#DIV/0!</v>
      </c>
      <c r="F27" s="69">
        <f>'CERTIFICADO N° 2'!H27</f>
        <v>0</v>
      </c>
      <c r="G27" s="77">
        <v>0</v>
      </c>
      <c r="H27" s="76">
        <f t="shared" si="0"/>
        <v>0</v>
      </c>
      <c r="I27" s="76" t="e">
        <f t="shared" si="1"/>
        <v>#DIV/0!</v>
      </c>
      <c r="J27" s="78">
        <f t="shared" si="2"/>
        <v>0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s="123" customFormat="1" ht="18.5" thickBot="1" x14ac:dyDescent="0.35">
      <c r="A28" s="32"/>
      <c r="B28" s="145">
        <v>3.3</v>
      </c>
      <c r="C28" s="178" t="s">
        <v>30</v>
      </c>
      <c r="D28" s="72">
        <f>'Cotizacion Escuela N° 534 Repub'!H23</f>
        <v>0</v>
      </c>
      <c r="E28" s="68" t="e">
        <f>'Cotizacion Escuela N° 534 Repub'!I24</f>
        <v>#DIV/0!</v>
      </c>
      <c r="F28" s="69">
        <f>'CERTIFICADO N° 2'!H28</f>
        <v>0</v>
      </c>
      <c r="G28" s="77">
        <v>0</v>
      </c>
      <c r="H28" s="76">
        <f t="shared" si="0"/>
        <v>0</v>
      </c>
      <c r="I28" s="76" t="e">
        <f t="shared" si="1"/>
        <v>#DIV/0!</v>
      </c>
      <c r="J28" s="78">
        <f t="shared" si="2"/>
        <v>0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s="123" customFormat="1" ht="18.5" thickBot="1" x14ac:dyDescent="0.45">
      <c r="A29" s="32"/>
      <c r="B29" s="18">
        <v>4</v>
      </c>
      <c r="C29" s="127" t="s">
        <v>31</v>
      </c>
      <c r="D29" s="65">
        <v>74501.931050245155</v>
      </c>
      <c r="E29" s="65"/>
      <c r="F29" s="65">
        <v>0</v>
      </c>
      <c r="G29" s="65"/>
      <c r="H29" s="65">
        <f t="shared" si="0"/>
        <v>0</v>
      </c>
      <c r="I29" s="65">
        <f t="shared" si="1"/>
        <v>0</v>
      </c>
      <c r="J29" s="66">
        <f t="shared" si="2"/>
        <v>0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s="123" customFormat="1" ht="18.5" thickBot="1" x14ac:dyDescent="0.45">
      <c r="A30" s="32"/>
      <c r="B30" s="177">
        <v>4.0999999999999996</v>
      </c>
      <c r="C30" s="131" t="s">
        <v>84</v>
      </c>
      <c r="D30" s="72">
        <f>'Cotizacion Escuela N° 534 Repub'!H24</f>
        <v>0</v>
      </c>
      <c r="E30" s="68" t="e">
        <f>'Cotizacion Escuela N° 534 Repub'!I27</f>
        <v>#DIV/0!</v>
      </c>
      <c r="F30" s="69">
        <f>'CERTIFICADO N° 2'!H30</f>
        <v>0</v>
      </c>
      <c r="G30" s="77">
        <v>0</v>
      </c>
      <c r="H30" s="76">
        <f t="shared" si="0"/>
        <v>0</v>
      </c>
      <c r="I30" s="76" t="e">
        <f t="shared" si="1"/>
        <v>#DIV/0!</v>
      </c>
      <c r="J30" s="78">
        <f t="shared" si="2"/>
        <v>0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s="123" customFormat="1" ht="18.5" thickBot="1" x14ac:dyDescent="0.35">
      <c r="A31" s="32"/>
      <c r="B31" s="130">
        <v>4.2</v>
      </c>
      <c r="C31" s="131" t="s">
        <v>32</v>
      </c>
      <c r="D31" s="72">
        <f>'Cotizacion Escuela N° 534 Repub'!H25</f>
        <v>0</v>
      </c>
      <c r="E31" s="68" t="e">
        <f>'Cotizacion Escuela N° 534 Repub'!I28</f>
        <v>#DIV/0!</v>
      </c>
      <c r="F31" s="69">
        <f>'CERTIFICADO N° 2'!H31</f>
        <v>0</v>
      </c>
      <c r="G31" s="77">
        <v>0</v>
      </c>
      <c r="H31" s="76">
        <f t="shared" si="0"/>
        <v>0</v>
      </c>
      <c r="I31" s="76" t="e">
        <f t="shared" si="1"/>
        <v>#DIV/0!</v>
      </c>
      <c r="J31" s="78">
        <f t="shared" si="2"/>
        <v>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s="123" customFormat="1" ht="18.5" thickBot="1" x14ac:dyDescent="0.35">
      <c r="A32" s="32"/>
      <c r="B32" s="130">
        <v>4.3</v>
      </c>
      <c r="C32" s="131" t="s">
        <v>33</v>
      </c>
      <c r="D32" s="72">
        <f>'Cotizacion Escuela N° 534 Repub'!H26</f>
        <v>0</v>
      </c>
      <c r="E32" s="68" t="e">
        <f>'Cotizacion Escuela N° 534 Repub'!I29</f>
        <v>#DIV/0!</v>
      </c>
      <c r="F32" s="69">
        <f>'CERTIFICADO N° 2'!H32</f>
        <v>0</v>
      </c>
      <c r="G32" s="77">
        <v>0</v>
      </c>
      <c r="H32" s="76">
        <f t="shared" si="0"/>
        <v>0</v>
      </c>
      <c r="I32" s="76" t="e">
        <f t="shared" si="1"/>
        <v>#DIV/0!</v>
      </c>
      <c r="J32" s="78">
        <f t="shared" si="2"/>
        <v>0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s="123" customFormat="1" ht="18.5" thickBot="1" x14ac:dyDescent="0.35">
      <c r="A33" s="32"/>
      <c r="B33" s="130">
        <v>4.4000000000000004</v>
      </c>
      <c r="C33" s="131" t="s">
        <v>82</v>
      </c>
      <c r="D33" s="150">
        <f>'Cotizacion Escuela N° 534 Repub'!H27</f>
        <v>0</v>
      </c>
      <c r="E33" s="151" t="e">
        <f>'Cotizacion Escuela N° 534 Repub'!I30</f>
        <v>#DIV/0!</v>
      </c>
      <c r="F33" s="152">
        <f>'CERTIFICADO N° 2'!H33</f>
        <v>0</v>
      </c>
      <c r="G33" s="153">
        <v>0</v>
      </c>
      <c r="H33" s="154">
        <f t="shared" si="0"/>
        <v>0</v>
      </c>
      <c r="I33" s="154" t="e">
        <f t="shared" si="1"/>
        <v>#DIV/0!</v>
      </c>
      <c r="J33" s="155">
        <f t="shared" si="2"/>
        <v>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8.75" customHeight="1" thickBot="1" x14ac:dyDescent="0.45">
      <c r="A34" s="32"/>
      <c r="B34" s="18">
        <v>5</v>
      </c>
      <c r="C34" s="127" t="s">
        <v>78</v>
      </c>
      <c r="D34" s="65">
        <v>74501.931050245155</v>
      </c>
      <c r="E34" s="65"/>
      <c r="F34" s="65">
        <v>0</v>
      </c>
      <c r="G34" s="65"/>
      <c r="H34" s="65">
        <f t="shared" ref="H34:H35" si="3">F34+G34</f>
        <v>0</v>
      </c>
      <c r="I34" s="65">
        <f t="shared" ref="I34:I35" si="4">E34*H34</f>
        <v>0</v>
      </c>
      <c r="J34" s="66">
        <f t="shared" ref="J34:J35" si="5">ROUND(D34*H34,2)</f>
        <v>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" customHeight="1" thickBot="1" x14ac:dyDescent="0.35">
      <c r="A35" s="32"/>
      <c r="B35" s="130">
        <v>5.0999999999999996</v>
      </c>
      <c r="C35" s="131" t="s">
        <v>85</v>
      </c>
      <c r="D35" s="72">
        <f>'Cotizacion Escuela N° 534 Repub'!H29</f>
        <v>0</v>
      </c>
      <c r="E35" s="68">
        <f>'Cotizacion Escuela N° 534 Repub'!I32</f>
        <v>0</v>
      </c>
      <c r="F35" s="69">
        <f>'CERTIFICADO N° 2'!H35</f>
        <v>0</v>
      </c>
      <c r="G35" s="77">
        <v>0</v>
      </c>
      <c r="H35" s="76">
        <f t="shared" si="3"/>
        <v>0</v>
      </c>
      <c r="I35" s="76">
        <f t="shared" si="4"/>
        <v>0</v>
      </c>
      <c r="J35" s="78">
        <f t="shared" si="5"/>
        <v>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s="195" customFormat="1" ht="15" customHeight="1" x14ac:dyDescent="0.3">
      <c r="A36" s="32"/>
      <c r="B36" s="157">
        <v>5.2</v>
      </c>
      <c r="C36" s="131" t="s">
        <v>86</v>
      </c>
      <c r="D36" s="72">
        <f>'Cotizacion Escuela N° 534 Repub'!H30</f>
        <v>0</v>
      </c>
      <c r="E36" s="68" t="e">
        <f>'Cotizacion Escuela N° 534 Repub'!I33</f>
        <v>#DIV/0!</v>
      </c>
      <c r="F36" s="69">
        <f>'CERTIFICADO N° 2'!H36</f>
        <v>1</v>
      </c>
      <c r="G36" s="77">
        <v>1</v>
      </c>
      <c r="H36" s="76">
        <f t="shared" ref="H36" si="6">F36+G36</f>
        <v>2</v>
      </c>
      <c r="I36" s="76" t="e">
        <f t="shared" ref="I36" si="7">E36*H36</f>
        <v>#DIV/0!</v>
      </c>
      <c r="J36" s="78">
        <f t="shared" ref="J36" si="8">ROUND(D36*H36,2)</f>
        <v>0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" customHeight="1" thickBot="1" x14ac:dyDescent="0.3">
      <c r="A37" s="32"/>
      <c r="B37" s="50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" customHeight="1" thickBot="1" x14ac:dyDescent="0.3">
      <c r="A38" s="32"/>
      <c r="B38" s="50"/>
      <c r="C38" s="83" t="s">
        <v>69</v>
      </c>
      <c r="D38" s="84">
        <f>'Cotizacion Escuela N° 534 Repub'!H33</f>
        <v>0</v>
      </c>
      <c r="E38" s="85" t="e">
        <f>'Cotizacion Escuela N° 534 Repub'!I33</f>
        <v>#DIV/0!</v>
      </c>
      <c r="F38" s="86" t="s">
        <v>63</v>
      </c>
      <c r="G38" s="87"/>
      <c r="H38" s="88"/>
      <c r="I38" s="89" t="e">
        <f>ROUND(SUM(I18:I33),4)</f>
        <v>#DIV/0!</v>
      </c>
      <c r="J38" s="90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" customHeight="1" thickBot="1" x14ac:dyDescent="0.3">
      <c r="A39" s="32"/>
      <c r="B39" s="50"/>
      <c r="C39" s="50"/>
      <c r="D39" s="8"/>
      <c r="E39" s="8"/>
      <c r="F39" s="91" t="s">
        <v>64</v>
      </c>
      <c r="G39" s="92"/>
      <c r="H39" s="92"/>
      <c r="I39" s="93"/>
      <c r="J39" s="90" t="e">
        <f>+ROUND(D38*I38,4)</f>
        <v>#DIV/0!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" customHeight="1" x14ac:dyDescent="0.3">
      <c r="A40" s="32"/>
      <c r="B40" s="50"/>
      <c r="C40" s="50"/>
      <c r="D40" s="61"/>
      <c r="E40" s="79"/>
      <c r="F40" s="80"/>
      <c r="G40" s="81"/>
      <c r="H40" s="81"/>
      <c r="I40" s="81"/>
      <c r="J40" s="8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" customHeight="1" x14ac:dyDescent="0.3">
      <c r="A41" s="32"/>
      <c r="B41" s="50"/>
      <c r="C41" s="50"/>
      <c r="D41" s="61"/>
      <c r="E41" s="79"/>
      <c r="F41" s="80"/>
      <c r="G41" s="81"/>
      <c r="H41" s="81"/>
      <c r="I41" s="81"/>
      <c r="J41" s="8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" customHeight="1" x14ac:dyDescent="0.25">
      <c r="A42" s="32"/>
      <c r="B42" s="50"/>
      <c r="C42" s="50"/>
      <c r="D42" s="50"/>
      <c r="E42" s="8"/>
      <c r="F42" s="8"/>
      <c r="G42" s="8"/>
      <c r="H42" s="8"/>
      <c r="I42" s="8"/>
      <c r="J42" s="94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" customHeight="1" x14ac:dyDescent="0.25">
      <c r="A43" s="32"/>
      <c r="B43" s="50"/>
      <c r="C43" s="50"/>
      <c r="D43" s="95"/>
      <c r="E43" s="96"/>
      <c r="F43" s="97"/>
      <c r="G43" s="8"/>
      <c r="H43" s="96"/>
      <c r="I43" s="96"/>
      <c r="J43" s="98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" customHeight="1" x14ac:dyDescent="0.25">
      <c r="A44" s="32"/>
      <c r="B44" s="50"/>
      <c r="C44" s="50"/>
      <c r="D44" s="50"/>
      <c r="E44" s="8" t="s">
        <v>65</v>
      </c>
      <c r="F44" s="8"/>
      <c r="G44" s="8"/>
      <c r="H44" s="8"/>
      <c r="I44" s="8" t="s">
        <v>66</v>
      </c>
      <c r="J44" s="94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" customHeight="1" x14ac:dyDescent="0.25">
      <c r="A45" s="32"/>
      <c r="B45" s="50"/>
      <c r="C45" s="50"/>
      <c r="D45" s="50"/>
      <c r="E45" s="8"/>
      <c r="F45" s="8"/>
      <c r="G45" s="8"/>
      <c r="H45" s="50"/>
      <c r="I45" s="8"/>
      <c r="J45" s="94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" customHeight="1" x14ac:dyDescent="0.25">
      <c r="A46" s="32"/>
      <c r="B46" s="50"/>
      <c r="C46" s="50"/>
      <c r="D46" s="50"/>
      <c r="E46" s="8"/>
      <c r="F46" s="8"/>
      <c r="G46" s="8"/>
      <c r="H46" s="8"/>
      <c r="I46" s="8"/>
      <c r="J46" s="94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</sheetData>
  <mergeCells count="5">
    <mergeCell ref="B5:J5"/>
    <mergeCell ref="B6:J6"/>
    <mergeCell ref="B8:J8"/>
    <mergeCell ref="B9:J9"/>
    <mergeCell ref="J10:J13"/>
  </mergeCells>
  <conditionalFormatting sqref="E22:E24">
    <cfRule type="cellIs" dxfId="4" priority="3" stopIfTrue="1" operator="equal">
      <formula>0</formula>
    </cfRule>
  </conditionalFormatting>
  <conditionalFormatting sqref="E18:E20">
    <cfRule type="cellIs" dxfId="3" priority="2" stopIfTrue="1" operator="equal">
      <formula>0</formula>
    </cfRule>
  </conditionalFormatting>
  <conditionalFormatting sqref="E22">
    <cfRule type="cellIs" dxfId="2" priority="4" stopIfTrue="1" operator="equal">
      <formula>0</formula>
    </cfRule>
  </conditionalFormatting>
  <conditionalFormatting sqref="E26:E28 E30:E33">
    <cfRule type="cellIs" dxfId="1" priority="5" stopIfTrue="1" operator="equal">
      <formula>0</formula>
    </cfRule>
  </conditionalFormatting>
  <conditionalFormatting sqref="E35:E36">
    <cfRule type="cellIs" dxfId="0" priority="1" stopIfTrue="1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opLeftCell="A13" workbookViewId="0">
      <selection activeCell="K13" sqref="K13"/>
    </sheetView>
  </sheetViews>
  <sheetFormatPr baseColWidth="10" defaultColWidth="12.6328125" defaultRowHeight="15" customHeight="1" x14ac:dyDescent="0.25"/>
  <cols>
    <col min="1" max="2" width="10.6328125" customWidth="1"/>
    <col min="3" max="3" width="16.453125" customWidth="1"/>
    <col min="4" max="5" width="10.6328125" customWidth="1"/>
    <col min="6" max="6" width="10.90625" customWidth="1"/>
    <col min="7" max="26" width="10.6328125" customWidth="1"/>
  </cols>
  <sheetData>
    <row r="1" spans="1:14" ht="12" customHeight="1" x14ac:dyDescent="0.35">
      <c r="A1" s="32"/>
      <c r="B1" s="99"/>
      <c r="C1" s="37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2" customHeight="1" x14ac:dyDescent="0.3">
      <c r="A2" s="32"/>
      <c r="B2" s="100" t="s">
        <v>36</v>
      </c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" customHeight="1" x14ac:dyDescent="0.3">
      <c r="A3" s="32"/>
      <c r="B3" s="100" t="s">
        <v>37</v>
      </c>
      <c r="C3" s="37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2" customHeight="1" x14ac:dyDescent="0.3">
      <c r="A4" s="32"/>
      <c r="B4" s="45" t="s">
        <v>38</v>
      </c>
      <c r="C4" s="3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2" customHeight="1" x14ac:dyDescent="0.25">
      <c r="A5" s="32"/>
      <c r="B5" s="101"/>
      <c r="C5" s="101"/>
      <c r="D5" s="101"/>
      <c r="E5" s="101"/>
      <c r="F5" s="101"/>
      <c r="G5" s="32"/>
      <c r="H5" s="32"/>
      <c r="I5" s="32"/>
      <c r="J5" s="32"/>
      <c r="K5" s="32"/>
      <c r="L5" s="32"/>
      <c r="M5" s="32"/>
      <c r="N5" s="32"/>
    </row>
    <row r="6" spans="1:14" ht="13.5" customHeight="1" x14ac:dyDescent="0.25">
      <c r="A6" s="32"/>
      <c r="B6" s="227" t="s">
        <v>80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2"/>
      <c r="N6" s="32"/>
    </row>
    <row r="7" spans="1:14" ht="12" customHeight="1" x14ac:dyDescent="0.25">
      <c r="A7" s="32"/>
      <c r="B7" s="101"/>
      <c r="C7" s="101"/>
      <c r="D7" s="101"/>
      <c r="E7" s="101"/>
      <c r="F7" s="228" t="s">
        <v>6</v>
      </c>
      <c r="G7" s="229"/>
      <c r="H7" s="229"/>
      <c r="I7" s="229"/>
      <c r="J7" s="32"/>
      <c r="K7" s="32"/>
      <c r="L7" s="32"/>
      <c r="M7" s="32"/>
      <c r="N7" s="32"/>
    </row>
    <row r="8" spans="1:14" ht="12" customHeight="1" x14ac:dyDescent="0.25">
      <c r="A8" s="32"/>
      <c r="B8" s="230" t="s">
        <v>70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32"/>
    </row>
    <row r="9" spans="1:14" ht="12" customHeight="1" x14ac:dyDescent="0.25">
      <c r="A9" s="32"/>
      <c r="B9" s="102"/>
      <c r="C9" s="102"/>
      <c r="D9" s="102"/>
      <c r="E9" s="102"/>
      <c r="F9" s="102"/>
      <c r="G9" s="32"/>
      <c r="H9" s="32"/>
      <c r="I9" s="32"/>
      <c r="J9" s="32"/>
      <c r="K9" s="32"/>
      <c r="L9" s="32"/>
      <c r="M9" s="32"/>
      <c r="N9" s="32"/>
    </row>
    <row r="10" spans="1:14" ht="12" customHeight="1" x14ac:dyDescent="0.25">
      <c r="A10" s="32"/>
      <c r="B10" s="102"/>
      <c r="C10" s="102"/>
      <c r="D10" s="102"/>
      <c r="E10" s="102"/>
      <c r="F10" s="102"/>
      <c r="G10" s="32"/>
      <c r="H10" s="32"/>
      <c r="I10" s="32"/>
      <c r="J10" s="32"/>
      <c r="K10" s="32"/>
      <c r="L10" s="32"/>
      <c r="M10" s="32"/>
      <c r="N10" s="32"/>
    </row>
    <row r="11" spans="1:14" ht="12" customHeight="1" x14ac:dyDescent="0.25">
      <c r="A11" s="32"/>
      <c r="B11" s="102"/>
      <c r="C11" s="102"/>
      <c r="D11" s="102"/>
      <c r="E11" s="102"/>
      <c r="F11" s="102"/>
      <c r="G11" s="32"/>
      <c r="H11" s="32"/>
      <c r="I11" s="32"/>
      <c r="J11" s="32"/>
      <c r="K11" s="32"/>
      <c r="L11" s="32"/>
      <c r="M11" s="32"/>
      <c r="N11" s="32"/>
    </row>
    <row r="12" spans="1:14" ht="12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2" customHeight="1" x14ac:dyDescent="0.25">
      <c r="A13" s="50"/>
      <c r="B13" s="103" t="s">
        <v>71</v>
      </c>
      <c r="C13" s="104" t="s">
        <v>79</v>
      </c>
      <c r="D13" s="105">
        <v>45945</v>
      </c>
      <c r="E13" s="105">
        <v>45976</v>
      </c>
      <c r="F13" s="105">
        <v>45991</v>
      </c>
      <c r="G13" s="106"/>
      <c r="H13" s="107"/>
      <c r="I13" s="107"/>
      <c r="J13" s="50"/>
      <c r="K13" s="50"/>
      <c r="L13" s="50"/>
      <c r="M13" s="50"/>
      <c r="N13" s="50"/>
    </row>
    <row r="14" spans="1:14" ht="12" customHeight="1" x14ac:dyDescent="0.25">
      <c r="A14" s="50"/>
      <c r="B14" s="8" t="s">
        <v>71</v>
      </c>
      <c r="C14" s="8" t="s">
        <v>72</v>
      </c>
      <c r="D14" s="8" t="s">
        <v>72</v>
      </c>
      <c r="E14" s="8" t="s">
        <v>73</v>
      </c>
      <c r="F14" s="8" t="s">
        <v>74</v>
      </c>
      <c r="G14" s="50"/>
      <c r="H14" s="50"/>
      <c r="I14" s="50"/>
      <c r="J14" s="50"/>
      <c r="K14" s="50"/>
      <c r="L14" s="50"/>
      <c r="M14" s="50"/>
      <c r="N14" s="50"/>
    </row>
    <row r="15" spans="1:14" ht="12" customHeight="1" x14ac:dyDescent="0.25">
      <c r="A15" s="108"/>
      <c r="B15" s="108">
        <v>0</v>
      </c>
      <c r="C15" s="109">
        <f>'[2]Plan de trabajo'!D22</f>
        <v>0.15</v>
      </c>
      <c r="D15" s="109">
        <f>SUM('[2]Plan de trabajo'!F16:F19)</f>
        <v>0.18878476205034261</v>
      </c>
      <c r="E15" s="109">
        <f>SUM('[2]Plan de trabajo'!I16:I19,'[2]Plan de trabajo'!F16:F19)</f>
        <v>0.71541098612823006</v>
      </c>
      <c r="F15" s="109">
        <f>SUM('[2]Plan de trabajo'!K22:M22)</f>
        <v>1.0000000000000002</v>
      </c>
      <c r="G15" s="108" t="s">
        <v>75</v>
      </c>
      <c r="H15" s="108"/>
      <c r="I15" s="108"/>
      <c r="J15" s="108"/>
      <c r="K15" s="50"/>
      <c r="L15" s="50"/>
      <c r="M15" s="50"/>
      <c r="N15" s="50"/>
    </row>
    <row r="16" spans="1:14" ht="12" customHeight="1" x14ac:dyDescent="0.25">
      <c r="A16" s="108"/>
      <c r="B16" s="108">
        <v>0</v>
      </c>
      <c r="C16" s="110"/>
      <c r="D16" s="111" t="e">
        <f>'CERTIFICADO N° 1'!I38</f>
        <v>#DIV/0!</v>
      </c>
      <c r="E16" s="111" t="e">
        <f>'CERTIFICADO N° 2'!I38</f>
        <v>#DIV/0!</v>
      </c>
      <c r="F16" s="111" t="e">
        <f>'CERTIFICADO N°3'!I38</f>
        <v>#DIV/0!</v>
      </c>
      <c r="G16" s="108" t="s">
        <v>76</v>
      </c>
      <c r="H16" s="50"/>
      <c r="I16" s="50"/>
      <c r="J16" s="108"/>
      <c r="K16" s="50"/>
      <c r="L16" s="50"/>
      <c r="M16" s="50"/>
      <c r="N16" s="50"/>
    </row>
    <row r="17" spans="1:14" ht="12" customHeight="1" x14ac:dyDescent="0.25">
      <c r="A17" s="4"/>
      <c r="B17" s="112"/>
      <c r="C17" s="113"/>
      <c r="D17" s="114"/>
      <c r="E17" s="114"/>
      <c r="F17" s="113"/>
      <c r="G17" s="32"/>
      <c r="H17" s="32"/>
      <c r="I17" s="32"/>
      <c r="J17" s="32"/>
      <c r="K17" s="32"/>
      <c r="L17" s="32"/>
      <c r="M17" s="32"/>
      <c r="N17" s="32"/>
    </row>
    <row r="18" spans="1:14" ht="12" customHeight="1" x14ac:dyDescent="0.25">
      <c r="A18" s="4"/>
      <c r="B18" s="112"/>
      <c r="C18" s="113"/>
      <c r="D18" s="114"/>
      <c r="E18" s="114"/>
      <c r="F18" s="113"/>
      <c r="G18" s="32"/>
      <c r="H18" s="32"/>
      <c r="I18" s="32"/>
      <c r="J18" s="32"/>
      <c r="K18" s="32"/>
      <c r="L18" s="32"/>
      <c r="M18" s="32"/>
      <c r="N18" s="32"/>
    </row>
    <row r="19" spans="1:14" ht="12" customHeight="1" x14ac:dyDescent="0.25">
      <c r="A19" s="4"/>
      <c r="B19" s="112"/>
      <c r="C19" s="113"/>
      <c r="D19" s="114"/>
      <c r="E19" s="114"/>
      <c r="F19" s="113"/>
      <c r="G19" s="32"/>
      <c r="H19" s="32"/>
      <c r="I19" s="32"/>
      <c r="J19" s="32"/>
      <c r="K19" s="32"/>
      <c r="L19" s="32"/>
      <c r="M19" s="32"/>
      <c r="N19" s="32"/>
    </row>
    <row r="20" spans="1:14" ht="12" customHeight="1" x14ac:dyDescent="0.25">
      <c r="A20" s="4"/>
      <c r="B20" s="112"/>
      <c r="C20" s="113"/>
      <c r="D20" s="114"/>
      <c r="E20" s="114"/>
      <c r="F20" s="113"/>
      <c r="G20" s="32"/>
      <c r="H20" s="32"/>
      <c r="I20" s="32"/>
      <c r="J20" s="32"/>
      <c r="K20" s="32"/>
      <c r="L20" s="32"/>
      <c r="M20" s="32"/>
      <c r="N20" s="32"/>
    </row>
    <row r="21" spans="1:14" ht="12" customHeight="1" x14ac:dyDescent="0.25">
      <c r="A21" s="4"/>
      <c r="B21" s="112"/>
      <c r="C21" s="113"/>
      <c r="D21" s="114"/>
      <c r="E21" s="114"/>
      <c r="F21" s="113"/>
      <c r="G21" s="32"/>
      <c r="H21" s="32"/>
      <c r="I21" s="32"/>
      <c r="J21" s="32"/>
      <c r="K21" s="32"/>
      <c r="L21" s="32"/>
      <c r="M21" s="32"/>
      <c r="N21" s="32"/>
    </row>
    <row r="22" spans="1:14" ht="12" customHeight="1" x14ac:dyDescent="0.25">
      <c r="A22" s="4"/>
      <c r="B22" s="112"/>
      <c r="C22" s="113"/>
      <c r="D22" s="114"/>
      <c r="E22" s="114"/>
      <c r="F22" s="113"/>
      <c r="G22" s="32"/>
      <c r="H22" s="32"/>
      <c r="I22" s="32"/>
      <c r="J22" s="32"/>
      <c r="K22" s="32"/>
      <c r="L22" s="32"/>
      <c r="M22" s="32"/>
      <c r="N22" s="32"/>
    </row>
    <row r="23" spans="1:14" ht="12" customHeight="1" x14ac:dyDescent="0.25">
      <c r="A23" s="4"/>
      <c r="B23" s="112"/>
      <c r="C23" s="113"/>
      <c r="D23" s="114"/>
      <c r="E23" s="114"/>
      <c r="F23" s="113"/>
      <c r="G23" s="32"/>
      <c r="H23" s="32"/>
      <c r="I23" s="32"/>
      <c r="J23" s="32"/>
      <c r="K23" s="32"/>
      <c r="L23" s="32"/>
      <c r="M23" s="32"/>
      <c r="N23" s="32"/>
    </row>
    <row r="24" spans="1:14" ht="12" customHeight="1" x14ac:dyDescent="0.25">
      <c r="A24" s="4"/>
      <c r="B24" s="112"/>
      <c r="C24" s="113"/>
      <c r="D24" s="114"/>
      <c r="E24" s="114"/>
      <c r="F24" s="113"/>
      <c r="G24" s="32"/>
      <c r="H24" s="32"/>
      <c r="I24" s="32"/>
      <c r="J24" s="32"/>
      <c r="K24" s="32"/>
      <c r="L24" s="32"/>
      <c r="M24" s="32"/>
      <c r="N24" s="32"/>
    </row>
    <row r="25" spans="1:14" ht="12" customHeight="1" x14ac:dyDescent="0.25">
      <c r="A25" s="4"/>
      <c r="B25" s="112"/>
      <c r="C25" s="113"/>
      <c r="D25" s="114"/>
      <c r="E25" s="114"/>
      <c r="F25" s="113"/>
      <c r="G25" s="32"/>
      <c r="H25" s="32"/>
      <c r="I25" s="32"/>
      <c r="J25" s="32"/>
      <c r="K25" s="32"/>
      <c r="L25" s="32"/>
      <c r="M25" s="32"/>
      <c r="N25" s="32"/>
    </row>
    <row r="26" spans="1:14" ht="12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2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2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12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2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12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ht="12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2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12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4" ht="12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12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12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12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12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12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12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2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12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12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12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12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12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12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12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12" customHeight="1" x14ac:dyDescent="0.25">
      <c r="A51" s="32"/>
      <c r="B51" s="32"/>
      <c r="C51" s="32"/>
      <c r="E51" s="115"/>
      <c r="F51" s="115"/>
      <c r="G51" s="32"/>
      <c r="H51" s="32"/>
      <c r="I51" s="32"/>
      <c r="J51" s="32"/>
      <c r="K51" s="32"/>
      <c r="L51" s="32"/>
      <c r="M51" s="32"/>
      <c r="N51" s="32"/>
    </row>
    <row r="52" spans="1:14" ht="12" customHeight="1" x14ac:dyDescent="0.25">
      <c r="A52" s="32"/>
      <c r="B52" s="32"/>
      <c r="C52" s="32"/>
      <c r="D52" s="116"/>
      <c r="E52" s="116"/>
      <c r="F52" s="117"/>
      <c r="G52" s="32"/>
      <c r="H52" s="32"/>
      <c r="I52" s="32"/>
      <c r="J52" s="32"/>
      <c r="K52" s="32"/>
      <c r="L52" s="32"/>
      <c r="M52" s="32"/>
      <c r="N52" s="32"/>
    </row>
    <row r="53" spans="1:14" ht="12" customHeight="1" x14ac:dyDescent="0.25">
      <c r="A53" s="32"/>
      <c r="B53" s="32"/>
      <c r="C53" s="32"/>
      <c r="D53" s="116"/>
      <c r="E53" s="116"/>
      <c r="F53" s="117"/>
      <c r="G53" s="32"/>
      <c r="H53" s="32"/>
      <c r="I53" s="32"/>
      <c r="J53" s="32"/>
      <c r="K53" s="32"/>
      <c r="L53" s="32"/>
      <c r="M53" s="32"/>
      <c r="N53" s="32"/>
    </row>
    <row r="54" spans="1:14" ht="12" customHeight="1" x14ac:dyDescent="0.25">
      <c r="A54" s="32"/>
      <c r="B54" s="32"/>
      <c r="C54" s="32"/>
      <c r="D54" s="116"/>
      <c r="E54" s="116"/>
      <c r="F54" s="117"/>
      <c r="G54" s="32"/>
      <c r="H54" s="32"/>
      <c r="I54" s="32"/>
      <c r="J54" s="32"/>
      <c r="K54" s="32"/>
      <c r="L54" s="32"/>
      <c r="M54" s="32"/>
      <c r="N54" s="32"/>
    </row>
    <row r="55" spans="1:14" ht="39" customHeight="1" x14ac:dyDescent="0.25">
      <c r="A55" s="32"/>
      <c r="B55" s="32"/>
      <c r="C55" s="32"/>
      <c r="D55" s="115"/>
      <c r="E55" s="116"/>
      <c r="F55" s="117"/>
      <c r="G55" s="32"/>
      <c r="H55" s="32"/>
      <c r="I55" s="32"/>
      <c r="J55" s="32"/>
      <c r="K55" s="32"/>
      <c r="L55" s="32"/>
      <c r="M55" s="32"/>
      <c r="N55" s="32"/>
    </row>
    <row r="56" spans="1:14" ht="12" customHeight="1" x14ac:dyDescent="0.3">
      <c r="A56" s="32"/>
      <c r="B56" s="32"/>
      <c r="C56" s="32"/>
      <c r="D56" s="118"/>
      <c r="E56" s="118"/>
      <c r="F56" s="51"/>
      <c r="G56" s="50"/>
      <c r="H56" s="50"/>
      <c r="I56" s="50"/>
      <c r="J56" s="50"/>
      <c r="K56" s="50"/>
      <c r="L56" s="50"/>
      <c r="M56" s="50"/>
      <c r="N56" s="32"/>
    </row>
    <row r="57" spans="1:14" ht="12" customHeight="1" x14ac:dyDescent="0.3">
      <c r="A57" s="32"/>
      <c r="B57" s="32"/>
      <c r="C57" s="119"/>
      <c r="D57" s="119"/>
      <c r="E57" s="119"/>
      <c r="F57" s="120"/>
      <c r="G57" s="119"/>
      <c r="H57" s="50"/>
      <c r="I57" s="50"/>
      <c r="J57" s="121"/>
      <c r="K57" s="121"/>
      <c r="L57" s="121"/>
      <c r="M57" s="50"/>
      <c r="N57" s="32"/>
    </row>
    <row r="58" spans="1:14" ht="12" customHeight="1" x14ac:dyDescent="0.3">
      <c r="A58" s="32"/>
      <c r="B58" s="32"/>
      <c r="C58" s="32"/>
      <c r="D58" s="118"/>
      <c r="E58" s="8" t="s">
        <v>65</v>
      </c>
      <c r="F58" s="50"/>
      <c r="G58" s="32"/>
      <c r="H58" s="50"/>
      <c r="I58" s="50"/>
      <c r="J58" s="122"/>
      <c r="K58" s="8" t="s">
        <v>66</v>
      </c>
      <c r="L58" s="122"/>
      <c r="M58" s="50"/>
      <c r="N58" s="32"/>
    </row>
    <row r="59" spans="1:14" ht="12" customHeight="1" x14ac:dyDescent="0.25">
      <c r="A59" s="32"/>
      <c r="B59" s="32"/>
      <c r="C59" s="32"/>
      <c r="D59" s="8"/>
      <c r="E59" s="8"/>
      <c r="F59" s="8"/>
      <c r="G59" s="8"/>
      <c r="H59" s="50"/>
      <c r="I59" s="50"/>
      <c r="J59" s="122"/>
      <c r="K59" s="8"/>
      <c r="L59" s="122"/>
      <c r="M59" s="50"/>
      <c r="N59" s="32"/>
    </row>
    <row r="60" spans="1:14" ht="12" customHeight="1" x14ac:dyDescent="0.3">
      <c r="A60" s="32"/>
      <c r="B60" s="32"/>
      <c r="C60" s="32"/>
      <c r="D60" s="118"/>
      <c r="E60" s="118"/>
      <c r="F60" s="118"/>
      <c r="G60" s="50"/>
      <c r="H60" s="50"/>
      <c r="I60" s="50"/>
      <c r="J60" s="50"/>
      <c r="K60" s="50"/>
      <c r="L60" s="50"/>
      <c r="M60" s="50"/>
      <c r="N60" s="32"/>
    </row>
    <row r="61" spans="1:14" ht="12" customHeight="1" x14ac:dyDescent="0.25"/>
    <row r="62" spans="1:14" ht="12" customHeight="1" x14ac:dyDescent="0.25"/>
    <row r="63" spans="1:14" ht="12" customHeight="1" x14ac:dyDescent="0.25"/>
    <row r="64" spans="1:1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">
    <mergeCell ref="B6:M6"/>
    <mergeCell ref="F7:I7"/>
    <mergeCell ref="B8:M8"/>
  </mergeCells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 Escuela N° 534 Repub</vt:lpstr>
      <vt:lpstr>CERTIFICADO N° 1</vt:lpstr>
      <vt:lpstr>CERTIFICADO N° 2</vt:lpstr>
      <vt:lpstr>CERTIFICADO N°3</vt:lpstr>
      <vt:lpstr>Curva de Avance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Aldana Picotto</cp:lastModifiedBy>
  <dcterms:created xsi:type="dcterms:W3CDTF">2012-05-29T12:29:31Z</dcterms:created>
  <dcterms:modified xsi:type="dcterms:W3CDTF">2025-09-12T15:17:24Z</dcterms:modified>
</cp:coreProperties>
</file>