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tizacion ESC N° 637 Do" sheetId="1" r:id="rId4"/>
    <sheet state="visible" name="CERTIFICADO N° 1" sheetId="2" r:id="rId5"/>
    <sheet state="visible" name="CERTIFICADO N° 2" sheetId="3" r:id="rId6"/>
    <sheet state="visible" name="CERTIFICADO N°3" sheetId="4" r:id="rId7"/>
    <sheet state="visible" name="Curva de Avance" sheetId="5" r:id="rId8"/>
  </sheets>
  <externalReferences>
    <externalReference r:id="rId9"/>
  </externalReferences>
  <definedNames/>
  <calcPr/>
  <extLst>
    <ext uri="GoogleSheetsCustomDataVersion2">
      <go:sheetsCustomData xmlns:go="http://customooxmlschemas.google.com/" r:id="rId10" roundtripDataChecksum="NTmXyI+YgUMGq/Z9yGzIl4OOLJ5UvpvYzIrS4FGrXe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13">
      <text>
        <t xml:space="preserve">======
ID#AAABnnAkBfA
focem    (2025-07-29 15:20:41)
focem:</t>
      </text>
    </comment>
  </commentList>
  <extLst>
    <ext uri="GoogleSheetsCustomDataVersion2">
      <go:sheetsCustomData xmlns:go="http://customooxmlschemas.google.com/" r:id="rId1" roundtripDataSignature="AMtx7mizE3MaUFuhNhgTKqZWZwhisMuDeg=="/>
    </ext>
  </extLst>
</comments>
</file>

<file path=xl/sharedStrings.xml><?xml version="1.0" encoding="utf-8"?>
<sst xmlns="http://schemas.openxmlformats.org/spreadsheetml/2006/main" count="260" uniqueCount="95">
  <si>
    <t>Fondo de Asistencia Educativa</t>
  </si>
  <si>
    <t>Municipalidad de la ciudad de Santa Fe</t>
  </si>
  <si>
    <t>Escuela</t>
  </si>
  <si>
    <t>ESC N° 637 E.E.S. Domingo Cullen</t>
  </si>
  <si>
    <t>Dirección</t>
  </si>
  <si>
    <t>Juan Díaz de Solís 4802 ; Matheu 3099; Republica de Siria y Callejon Roca; Roque Saenz peña 6150; Pedro de Espinoza 700</t>
  </si>
  <si>
    <t>Obra</t>
  </si>
  <si>
    <t>Mejoramiento de veredas</t>
  </si>
  <si>
    <t>Fecha</t>
  </si>
  <si>
    <t>Porcentaje Incidencia</t>
  </si>
  <si>
    <t>ITEM</t>
  </si>
  <si>
    <t>TAREAS A EJECUTAR</t>
  </si>
  <si>
    <t>U.</t>
  </si>
  <si>
    <t>CANT.</t>
  </si>
  <si>
    <t>PREC. UN.</t>
  </si>
  <si>
    <t>PREC.TOTAL</t>
  </si>
  <si>
    <t>OFICIAL</t>
  </si>
  <si>
    <t>OFERTA</t>
  </si>
  <si>
    <t xml:space="preserve">TRABAJOS PRELIMINARES </t>
  </si>
  <si>
    <t>Cartel de obra</t>
  </si>
  <si>
    <t>m2</t>
  </si>
  <si>
    <t xml:space="preserve">Limpieza inicial y final de obra </t>
  </si>
  <si>
    <t xml:space="preserve">Nivelación del terreno y replanteo de obra. </t>
  </si>
  <si>
    <t>m</t>
  </si>
  <si>
    <t>SUB TOTAL:</t>
  </si>
  <si>
    <t>DEMOLICIONES Y RETIRO</t>
  </si>
  <si>
    <t>Demolicion de contrapiso y otros solados</t>
  </si>
  <si>
    <t>Retiro de piso/revestimiento</t>
  </si>
  <si>
    <t>Demolicion de cordón</t>
  </si>
  <si>
    <t>Alquiler de volquete o flete para el acarreo de material</t>
  </si>
  <si>
    <t>uni</t>
  </si>
  <si>
    <t>CONTRAPISOS</t>
  </si>
  <si>
    <t>Cemento terminacion raspinado e= 0,04cm (esquina)</t>
  </si>
  <si>
    <t xml:space="preserve">Junta de dilatacion 1,5cm </t>
  </si>
  <si>
    <t>ml</t>
  </si>
  <si>
    <t>Hormigon armado e=12 cm terminación a la llana</t>
  </si>
  <si>
    <t>Hormigon de cascotes e:8cm</t>
  </si>
  <si>
    <t>Hormigon de cascote (0,18cm)</t>
  </si>
  <si>
    <t>VEREDAS</t>
  </si>
  <si>
    <t>Cemento alisado h:10cm (zocalo)</t>
  </si>
  <si>
    <t>Loseta Granitica 40 x 40 cm - 8 vainillas</t>
  </si>
  <si>
    <t>Loseta Podotactil 40 x 40 cm</t>
  </si>
  <si>
    <t xml:space="preserve">Cinta Verde (remover tierra y dejar prolijo el espacio para una posterior intervención paisajistica) </t>
  </si>
  <si>
    <t>MOBILIARIO</t>
  </si>
  <si>
    <t>Rejilla para desague pluvial de acceso vehicular (4 x 0,25)</t>
  </si>
  <si>
    <t>Colocación de 2 Caños de PVC 110 pluvial en rampa vehicular</t>
  </si>
  <si>
    <t>Pilonas</t>
  </si>
  <si>
    <t>Bancos cilindricos de hormigón</t>
  </si>
  <si>
    <t>TOTAL</t>
  </si>
  <si>
    <t xml:space="preserve">PRESUPUESTO OFICIAL </t>
  </si>
  <si>
    <t>El computo que forma parte de este formulario se realiza en base a los valores del mercado y es con fines orientativos teniendo en cuenta el IVA, la empresa cotizará  por items y mano de obra para la realización de todos los trabajos detallados, para llegar a un monto final, por la provisión de los materiales por diferencias en el computo. Los oferentes deberán cumplir con todos los  o  las empresas deberán tener un profesional técnico responsable de la obra recibos habilitados, todo ellos deberá ser acreditado a la presentación de la oferta adjuntando las fotocopias condiciones de facturar la ejecución o prestación de servicios, contando a tal efecto con el talonario de facturas requisitos impositivos y estar en (deberá constar Nº de matricula) el que visará la oferta.</t>
  </si>
  <si>
    <t xml:space="preserve">Fondo de Asistencia Educativa - FAE </t>
  </si>
  <si>
    <t>Ciudad de Santa Fe de la Vera Cruz</t>
  </si>
  <si>
    <t xml:space="preserve"> </t>
  </si>
  <si>
    <t xml:space="preserve">MEJORAMIENTO DE VEREDAS </t>
  </si>
  <si>
    <t>CERTIFICADO N° 1</t>
  </si>
  <si>
    <t>Empresa contratista:   ---------------------</t>
  </si>
  <si>
    <t>Fecha de contrato: ---------------------------</t>
  </si>
  <si>
    <t>Monto de obra: -------------------------------</t>
  </si>
  <si>
    <t>Anticipo: -------------------------------</t>
  </si>
  <si>
    <t>(A)</t>
  </si>
  <si>
    <t>(B)</t>
  </si>
  <si>
    <t>(C)</t>
  </si>
  <si>
    <t>(D)</t>
  </si>
  <si>
    <t>(E)</t>
  </si>
  <si>
    <t>(F)</t>
  </si>
  <si>
    <t>(G)</t>
  </si>
  <si>
    <t>Rubro</t>
  </si>
  <si>
    <t>Ítems</t>
  </si>
  <si>
    <t>$ Presupuesto Base</t>
  </si>
  <si>
    <t>% Incid s/ Pres. Base</t>
  </si>
  <si>
    <t>%  Acum Certificado Ant. p/ Ítem</t>
  </si>
  <si>
    <t xml:space="preserve">% Presente Certificado </t>
  </si>
  <si>
    <t>% Avance Acum a fecha p/ Ítem</t>
  </si>
  <si>
    <t>% Total Ejec. Obra s/ Base</t>
  </si>
  <si>
    <t>Monto Obra Acum  $ Ejec a Fecha</t>
  </si>
  <si>
    <t>.</t>
  </si>
  <si>
    <t>Hormigon armado e=12 cm terminación a la llana (rampa vehicular)</t>
  </si>
  <si>
    <r>
      <rPr>
        <rFont val="Arial"/>
        <b/>
        <color theme="1"/>
        <sz val="10.0"/>
      </rPr>
      <t>TOTAL PRECIO OFERTA</t>
    </r>
    <r>
      <rPr>
        <rFont val="Arial"/>
        <b val="0"/>
        <color theme="1"/>
        <sz val="10.0"/>
      </rPr>
      <t xml:space="preserve"> ---------&gt;</t>
    </r>
  </si>
  <si>
    <t>% Avance Acumulado Mensual:</t>
  </si>
  <si>
    <t>MONTO TOTAL ACUMUL.(Oferta x Avance)</t>
  </si>
  <si>
    <t>Contratista: Representante Técnico</t>
  </si>
  <si>
    <t>Dirección de Obra</t>
  </si>
  <si>
    <t>CERTIFICADO N° 2</t>
  </si>
  <si>
    <r>
      <rPr>
        <rFont val="Arial"/>
        <b/>
        <color theme="1"/>
        <sz val="10.0"/>
      </rPr>
      <t>TOTAL PRECIO OFERTA</t>
    </r>
    <r>
      <rPr>
        <rFont val="Arial"/>
        <b val="0"/>
        <color theme="1"/>
        <sz val="10.0"/>
      </rPr>
      <t xml:space="preserve"> ---------&gt;</t>
    </r>
  </si>
  <si>
    <t>CERTIFICADO N° 3</t>
  </si>
  <si>
    <r>
      <rPr>
        <rFont val="Arial"/>
        <b/>
        <color theme="1"/>
        <sz val="10.0"/>
      </rPr>
      <t>TOTAL PRECIO OFERTA</t>
    </r>
    <r>
      <rPr>
        <rFont val="Arial"/>
        <b val="0"/>
        <color theme="1"/>
        <sz val="10.0"/>
      </rPr>
      <t xml:space="preserve"> ---------&gt;</t>
    </r>
  </si>
  <si>
    <t>CURVA DE INVERSIONES Y DE AVANCE DE OBRA</t>
  </si>
  <si>
    <t>Inicio de obra</t>
  </si>
  <si>
    <t>anticipo 1/8/2025</t>
  </si>
  <si>
    <t>Medición 1</t>
  </si>
  <si>
    <t>Medición 2</t>
  </si>
  <si>
    <t>Medición 3</t>
  </si>
  <si>
    <t>Previsto</t>
  </si>
  <si>
    <t>Real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</si>
</sst>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-&quot;$&quot;\ * #,##0.00_-;\-&quot;$&quot;\ * #,##0.00_-;_-&quot;$&quot;\ * &quot;-&quot;??_-;_-@"/>
    <numFmt numFmtId="165" formatCode="d/mm/yyyy"/>
    <numFmt numFmtId="166" formatCode="_ [$$-2C0A]\ * #,##0.00_ ;_ [$$-2C0A]\ * \-#,##0.00_ ;_ [$$-2C0A]\ * &quot;-&quot;??_ ;_ @_ "/>
    <numFmt numFmtId="167" formatCode="d\-m"/>
    <numFmt numFmtId="168" formatCode="[$ $]#,##0.00"/>
    <numFmt numFmtId="169" formatCode="[$-C0A]mmm\-yy"/>
    <numFmt numFmtId="170" formatCode="&quot;$&quot;\ #,##0.00"/>
    <numFmt numFmtId="171" formatCode="0.000%"/>
    <numFmt numFmtId="172" formatCode="[$$-2C0A]\ #,##0.00"/>
    <numFmt numFmtId="173" formatCode="D/M/YYYY"/>
  </numFmts>
  <fonts count="38">
    <font>
      <sz val="10.0"/>
      <color rgb="FF000000"/>
      <name val="Arial"/>
      <scheme val="minor"/>
    </font>
    <font>
      <b/>
      <sz val="17.0"/>
      <color theme="1"/>
      <name val="Arial"/>
    </font>
    <font>
      <sz val="17.0"/>
      <color theme="1"/>
      <name val="Arial"/>
    </font>
    <font>
      <sz val="17.0"/>
      <color rgb="FFFF0000"/>
      <name val="Arial"/>
    </font>
    <font>
      <sz val="8.0"/>
      <color theme="1"/>
      <name val="Arial"/>
    </font>
    <font>
      <sz val="10.0"/>
      <color rgb="FF000000"/>
      <name val="Arial"/>
    </font>
    <font>
      <b/>
      <sz val="17.0"/>
      <color rgb="FFFFFFFF"/>
      <name val="Arial"/>
    </font>
    <font>
      <sz val="10.0"/>
      <color theme="1"/>
      <name val="Arial"/>
    </font>
    <font>
      <b/>
      <sz val="17.0"/>
      <color theme="0"/>
      <name val="Arial"/>
    </font>
    <font/>
    <font>
      <b/>
      <sz val="10.0"/>
      <color theme="1"/>
      <name val="Arial"/>
    </font>
    <font>
      <b/>
      <sz val="14.0"/>
      <color theme="1"/>
      <name val="Arial"/>
    </font>
    <font>
      <b/>
      <sz val="14.0"/>
      <color rgb="FFFF0000"/>
      <name val="Arial"/>
    </font>
    <font>
      <sz val="11.0"/>
      <color rgb="FF000000"/>
      <name val="Arial"/>
    </font>
    <font>
      <sz val="11.0"/>
      <color theme="1"/>
      <name val="Arial"/>
    </font>
    <font>
      <sz val="13.0"/>
      <color theme="1"/>
      <name val="Arial"/>
    </font>
    <font>
      <b/>
      <sz val="13.0"/>
      <color theme="1"/>
      <name val="Arial"/>
    </font>
    <font>
      <b/>
      <sz val="13.0"/>
      <color rgb="FFFF0000"/>
      <name val="Arial"/>
    </font>
    <font>
      <sz val="11.0"/>
      <color rgb="FFFF0000"/>
      <name val="Arial"/>
    </font>
    <font>
      <sz val="12.0"/>
      <color theme="1"/>
      <name val="Arial"/>
    </font>
    <font>
      <b/>
      <sz val="14.0"/>
      <color theme="1"/>
      <name val="Calibri"/>
    </font>
    <font>
      <sz val="14.0"/>
      <color rgb="FFFF0000"/>
      <name val="Arial"/>
    </font>
    <font>
      <sz val="14.0"/>
      <color theme="1"/>
      <name val="Arial"/>
    </font>
    <font>
      <sz val="10.0"/>
      <color rgb="FFFF0000"/>
      <name val="Arial"/>
    </font>
    <font>
      <b/>
      <sz val="11.0"/>
      <color theme="1"/>
      <name val="Arial"/>
    </font>
    <font>
      <b/>
      <sz val="16.0"/>
      <color theme="1"/>
      <name val="Arial"/>
    </font>
    <font>
      <b/>
      <sz val="10.0"/>
      <color rgb="FFFF0000"/>
      <name val="Arial"/>
    </font>
    <font>
      <b/>
      <i/>
      <sz val="10.0"/>
      <color theme="1"/>
      <name val="Arial"/>
    </font>
    <font>
      <b/>
      <i/>
      <sz val="9.0"/>
      <color theme="1"/>
      <name val="Arial"/>
    </font>
    <font>
      <b/>
      <sz val="8.0"/>
      <color rgb="FFFF00FF"/>
      <name val="Arial"/>
    </font>
    <font>
      <b/>
      <sz val="8.0"/>
      <color theme="1"/>
      <name val="Arial"/>
    </font>
    <font>
      <sz val="10.0"/>
      <color rgb="FFC0C0C0"/>
      <name val="Arial"/>
    </font>
    <font>
      <b/>
      <u/>
      <sz val="10.0"/>
      <color theme="1"/>
      <name val="Arial"/>
    </font>
    <font>
      <b/>
      <sz val="12.0"/>
      <color theme="1"/>
      <name val="Arial"/>
    </font>
    <font>
      <b/>
      <u/>
      <sz val="10.0"/>
      <color theme="1"/>
      <name val="Arial"/>
    </font>
    <font>
      <b/>
      <u/>
      <sz val="12.0"/>
      <color theme="1"/>
      <name val="Arial"/>
    </font>
    <font>
      <b/>
      <sz val="7.0"/>
      <color theme="1"/>
      <name val="Arial"/>
    </font>
    <font>
      <sz val="7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</fills>
  <borders count="47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ck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thick">
        <color rgb="FF000000"/>
      </left>
      <right style="thick">
        <color rgb="FF000000"/>
      </right>
      <top/>
      <bottom/>
    </border>
    <border>
      <left/>
      <right/>
      <top/>
      <bottom/>
    </border>
    <border>
      <left style="thick">
        <color rgb="FF000000"/>
      </left>
      <right/>
      <top/>
      <bottom/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10" xfId="0" applyAlignment="1" applyFont="1" applyNumberFormat="1">
      <alignment horizontal="center"/>
    </xf>
    <xf borderId="0" fillId="0" fontId="5" numFmtId="164" xfId="0" applyFont="1" applyNumberFormat="1"/>
    <xf borderId="0" fillId="0" fontId="2" numFmtId="0" xfId="0" applyFont="1"/>
    <xf borderId="1" fillId="2" fontId="6" numFmtId="0" xfId="0" applyBorder="1" applyFill="1" applyFont="1"/>
    <xf borderId="2" fillId="3" fontId="2" numFmtId="0" xfId="0" applyAlignment="1" applyBorder="1" applyFill="1" applyFont="1">
      <alignment horizontal="left"/>
    </xf>
    <xf borderId="2" fillId="3" fontId="3" numFmtId="0" xfId="0" applyAlignment="1" applyBorder="1" applyFont="1">
      <alignment horizontal="left"/>
    </xf>
    <xf borderId="3" fillId="0" fontId="2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4" fillId="2" fontId="8" numFmtId="0" xfId="0" applyBorder="1" applyFont="1"/>
    <xf borderId="5" fillId="3" fontId="2" numFmtId="0" xfId="0" applyAlignment="1" applyBorder="1" applyFont="1">
      <alignment horizontal="left"/>
    </xf>
    <xf borderId="3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2" fontId="8" numFmtId="0" xfId="0" applyBorder="1" applyFont="1"/>
    <xf borderId="9" fillId="4" fontId="2" numFmtId="165" xfId="0" applyAlignment="1" applyBorder="1" applyFill="1" applyFont="1" applyNumberFormat="1">
      <alignment horizontal="left"/>
    </xf>
    <xf borderId="10" fillId="5" fontId="10" numFmtId="10" xfId="0" applyAlignment="1" applyBorder="1" applyFill="1" applyFont="1" applyNumberFormat="1">
      <alignment horizontal="center" shrinkToFit="0" wrapText="1"/>
    </xf>
    <xf borderId="1" fillId="2" fontId="8" numFmtId="0" xfId="0" applyAlignment="1" applyBorder="1" applyFont="1">
      <alignment horizontal="center"/>
    </xf>
    <xf borderId="11" fillId="2" fontId="8" numFmtId="0" xfId="0" applyAlignment="1" applyBorder="1" applyFont="1">
      <alignment horizontal="center"/>
    </xf>
    <xf borderId="12" fillId="2" fontId="8" numFmtId="0" xfId="0" applyAlignment="1" applyBorder="1" applyFont="1">
      <alignment horizontal="center"/>
    </xf>
    <xf borderId="13" fillId="2" fontId="8" numFmtId="0" xfId="0" applyAlignment="1" applyBorder="1" applyFont="1">
      <alignment horizontal="center"/>
    </xf>
    <xf borderId="14" fillId="0" fontId="9" numFmtId="0" xfId="0" applyBorder="1" applyFont="1"/>
    <xf borderId="15" fillId="2" fontId="8" numFmtId="0" xfId="0" applyAlignment="1" applyBorder="1" applyFont="1">
      <alignment horizontal="center"/>
    </xf>
    <xf borderId="16" fillId="2" fontId="8" numFmtId="0" xfId="0" applyAlignment="1" applyBorder="1" applyFont="1">
      <alignment horizontal="center"/>
    </xf>
    <xf borderId="17" fillId="2" fontId="8" numFmtId="0" xfId="0" applyAlignment="1" applyBorder="1" applyFont="1">
      <alignment horizontal="center"/>
    </xf>
    <xf borderId="18" fillId="2" fontId="8" numFmtId="0" xfId="0" applyAlignment="1" applyBorder="1" applyFont="1">
      <alignment horizontal="center"/>
    </xf>
    <xf borderId="19" fillId="0" fontId="9" numFmtId="0" xfId="0" applyBorder="1" applyFont="1"/>
    <xf borderId="0" fillId="0" fontId="7" numFmtId="0" xfId="0" applyAlignment="1" applyFont="1">
      <alignment shrinkToFit="0" wrapText="1"/>
    </xf>
    <xf borderId="20" fillId="4" fontId="11" numFmtId="0" xfId="0" applyAlignment="1" applyBorder="1" applyFont="1">
      <alignment shrinkToFit="0" vertical="center" wrapText="1"/>
    </xf>
    <xf borderId="2" fillId="6" fontId="11" numFmtId="0" xfId="0" applyAlignment="1" applyBorder="1" applyFill="1" applyFont="1">
      <alignment horizontal="left" shrinkToFit="0" wrapText="1"/>
    </xf>
    <xf borderId="2" fillId="6" fontId="11" numFmtId="0" xfId="0" applyAlignment="1" applyBorder="1" applyFont="1">
      <alignment horizontal="center" shrinkToFit="0" wrapText="1"/>
    </xf>
    <xf borderId="2" fillId="6" fontId="12" numFmtId="0" xfId="0" applyAlignment="1" applyBorder="1" applyFont="1">
      <alignment horizontal="center" shrinkToFit="0" wrapText="1"/>
    </xf>
    <xf borderId="21" fillId="7" fontId="7" numFmtId="10" xfId="0" applyAlignment="1" applyBorder="1" applyFill="1" applyFont="1" applyNumberFormat="1">
      <alignment horizontal="center"/>
    </xf>
    <xf borderId="0" fillId="0" fontId="7" numFmtId="166" xfId="0" applyAlignment="1" applyFont="1" applyNumberFormat="1">
      <alignment shrinkToFit="0" wrapText="1"/>
    </xf>
    <xf borderId="0" fillId="0" fontId="7" numFmtId="164" xfId="0" applyAlignment="1" applyFont="1" applyNumberFormat="1">
      <alignment shrinkToFit="0" wrapText="1"/>
    </xf>
    <xf borderId="22" fillId="4" fontId="11" numFmtId="0" xfId="0" applyAlignment="1" applyBorder="1" applyFont="1">
      <alignment horizontal="right" shrinkToFit="0" vertical="center" wrapText="1"/>
    </xf>
    <xf borderId="9" fillId="0" fontId="13" numFmtId="0" xfId="0" applyAlignment="1" applyBorder="1" applyFont="1">
      <alignment horizontal="left" shrinkToFit="0" wrapText="1"/>
    </xf>
    <xf borderId="3" fillId="0" fontId="13" numFmtId="0" xfId="0" applyAlignment="1" applyBorder="1" applyFont="1">
      <alignment horizontal="center" shrinkToFit="0" wrapText="1"/>
    </xf>
    <xf borderId="6" fillId="0" fontId="14" numFmtId="0" xfId="0" applyAlignment="1" applyBorder="1" applyFont="1">
      <alignment horizontal="center" shrinkToFit="0" wrapText="1"/>
    </xf>
    <xf borderId="23" fillId="4" fontId="15" numFmtId="166" xfId="0" applyAlignment="1" applyBorder="1" applyFont="1" applyNumberFormat="1">
      <alignment horizontal="center" shrinkToFit="0" wrapText="1"/>
    </xf>
    <xf borderId="24" fillId="4" fontId="15" numFmtId="166" xfId="0" applyAlignment="1" applyBorder="1" applyFont="1" applyNumberFormat="1">
      <alignment horizontal="center" shrinkToFit="0" wrapText="1"/>
    </xf>
    <xf borderId="25" fillId="0" fontId="7" numFmtId="10" xfId="0" applyAlignment="1" applyBorder="1" applyFont="1" applyNumberFormat="1">
      <alignment horizontal="center"/>
    </xf>
    <xf borderId="26" fillId="0" fontId="14" numFmtId="0" xfId="0" applyAlignment="1" applyBorder="1" applyFont="1">
      <alignment horizontal="left" shrinkToFit="0" wrapText="1"/>
    </xf>
    <xf borderId="26" fillId="0" fontId="14" numFmtId="0" xfId="0" applyAlignment="1" applyBorder="1" applyFont="1">
      <alignment horizontal="center" shrinkToFit="0" wrapText="1"/>
    </xf>
    <xf borderId="3" fillId="0" fontId="14" numFmtId="2" xfId="0" applyAlignment="1" applyBorder="1" applyFont="1" applyNumberFormat="1">
      <alignment horizontal="center" shrinkToFit="0" wrapText="1"/>
    </xf>
    <xf borderId="9" fillId="0" fontId="14" numFmtId="0" xfId="0" applyAlignment="1" applyBorder="1" applyFont="1">
      <alignment shrinkToFit="0" wrapText="1"/>
    </xf>
    <xf borderId="3" fillId="0" fontId="14" numFmtId="0" xfId="0" applyAlignment="1" applyBorder="1" applyFont="1">
      <alignment horizontal="center" shrinkToFit="0" wrapText="1"/>
    </xf>
    <xf borderId="27" fillId="8" fontId="11" numFmtId="167" xfId="0" applyAlignment="1" applyBorder="1" applyFill="1" applyFont="1" applyNumberFormat="1">
      <alignment horizontal="right" shrinkToFit="0" vertical="center" wrapText="1"/>
    </xf>
    <xf borderId="23" fillId="8" fontId="10" numFmtId="0" xfId="0" applyAlignment="1" applyBorder="1" applyFont="1">
      <alignment horizontal="left"/>
    </xf>
    <xf borderId="2" fillId="8" fontId="13" numFmtId="2" xfId="0" applyAlignment="1" applyBorder="1" applyFont="1" applyNumberFormat="1">
      <alignment horizontal="center" shrinkToFit="0" wrapText="1"/>
    </xf>
    <xf borderId="2" fillId="8" fontId="7" numFmtId="0" xfId="0" applyBorder="1" applyFont="1"/>
    <xf borderId="2" fillId="8" fontId="15" numFmtId="2" xfId="0" applyAlignment="1" applyBorder="1" applyFont="1" applyNumberFormat="1">
      <alignment horizontal="center" shrinkToFit="0" wrapText="1"/>
    </xf>
    <xf borderId="2" fillId="8" fontId="16" numFmtId="166" xfId="0" applyAlignment="1" applyBorder="1" applyFont="1" applyNumberFormat="1">
      <alignment horizontal="center" shrinkToFit="0" wrapText="1"/>
    </xf>
    <xf borderId="25" fillId="8" fontId="7" numFmtId="10" xfId="0" applyAlignment="1" applyBorder="1" applyFont="1" applyNumberFormat="1">
      <alignment horizontal="center"/>
    </xf>
    <xf borderId="2" fillId="6" fontId="7" numFmtId="0" xfId="0" applyBorder="1" applyFont="1"/>
    <xf borderId="25" fillId="2" fontId="7" numFmtId="10" xfId="0" applyAlignment="1" applyBorder="1" applyFont="1" applyNumberFormat="1">
      <alignment horizontal="center"/>
    </xf>
    <xf borderId="3" fillId="0" fontId="14" numFmtId="2" xfId="0" applyAlignment="1" applyBorder="1" applyFont="1" applyNumberFormat="1">
      <alignment shrinkToFit="0" wrapText="1"/>
    </xf>
    <xf borderId="26" fillId="0" fontId="14" numFmtId="2" xfId="0" applyAlignment="1" applyBorder="1" applyFont="1" applyNumberFormat="1">
      <alignment horizontal="center" shrinkToFit="0" wrapText="1"/>
    </xf>
    <xf borderId="6" fillId="0" fontId="14" numFmtId="2" xfId="0" applyAlignment="1" applyBorder="1" applyFont="1" applyNumberFormat="1">
      <alignment horizontal="center" shrinkToFit="0" wrapText="1"/>
    </xf>
    <xf borderId="2" fillId="4" fontId="15" numFmtId="166" xfId="0" applyAlignment="1" applyBorder="1" applyFont="1" applyNumberFormat="1">
      <alignment horizontal="center" shrinkToFit="0" wrapText="1"/>
    </xf>
    <xf borderId="3" fillId="0" fontId="14" numFmtId="0" xfId="0" applyAlignment="1" applyBorder="1" applyFont="1">
      <alignment shrinkToFit="0" wrapText="1"/>
    </xf>
    <xf borderId="9" fillId="0" fontId="13" numFmtId="2" xfId="0" applyAlignment="1" applyBorder="1" applyFont="1" applyNumberFormat="1">
      <alignment horizontal="left" shrinkToFit="0" wrapText="1"/>
    </xf>
    <xf borderId="3" fillId="0" fontId="13" numFmtId="2" xfId="0" applyAlignment="1" applyBorder="1" applyFont="1" applyNumberFormat="1">
      <alignment horizontal="center" shrinkToFit="0" wrapText="1"/>
    </xf>
    <xf borderId="22" fillId="4" fontId="11" numFmtId="0" xfId="0" applyAlignment="1" applyBorder="1" applyFont="1">
      <alignment shrinkToFit="0" vertical="center" wrapText="1"/>
    </xf>
    <xf borderId="9" fillId="0" fontId="14" numFmtId="2" xfId="0" applyAlignment="1" applyBorder="1" applyFont="1" applyNumberFormat="1">
      <alignment shrinkToFit="0" wrapText="1"/>
    </xf>
    <xf borderId="0" fillId="0" fontId="5" numFmtId="0" xfId="0" applyFont="1"/>
    <xf borderId="3" fillId="0" fontId="13" numFmtId="0" xfId="0" applyAlignment="1" applyBorder="1" applyFont="1">
      <alignment horizontal="left" shrinkToFit="0" wrapText="1"/>
    </xf>
    <xf borderId="0" fillId="0" fontId="7" numFmtId="167" xfId="0" applyAlignment="1" applyFont="1" applyNumberFormat="1">
      <alignment shrinkToFit="0" wrapText="1"/>
    </xf>
    <xf borderId="23" fillId="8" fontId="11" numFmtId="0" xfId="0" applyAlignment="1" applyBorder="1" applyFont="1">
      <alignment vertical="center"/>
    </xf>
    <xf borderId="23" fillId="8" fontId="11" numFmtId="0" xfId="0" applyAlignment="1" applyBorder="1" applyFont="1">
      <alignment horizontal="center"/>
    </xf>
    <xf borderId="23" fillId="8" fontId="17" numFmtId="4" xfId="0" applyAlignment="1" applyBorder="1" applyFont="1" applyNumberFormat="1">
      <alignment horizontal="center"/>
    </xf>
    <xf borderId="23" fillId="8" fontId="16" numFmtId="0" xfId="0" applyAlignment="1" applyBorder="1" applyFont="1">
      <alignment horizontal="center"/>
    </xf>
    <xf borderId="17" fillId="8" fontId="16" numFmtId="166" xfId="0" applyAlignment="1" applyBorder="1" applyFont="1" applyNumberFormat="1">
      <alignment horizontal="center"/>
    </xf>
    <xf borderId="0" fillId="0" fontId="7" numFmtId="166" xfId="0" applyFont="1" applyNumberFormat="1"/>
    <xf borderId="9" fillId="8" fontId="16" numFmtId="0" xfId="0" applyAlignment="1" applyBorder="1" applyFont="1">
      <alignment horizontal="center" shrinkToFit="0" wrapText="1"/>
    </xf>
    <xf borderId="2" fillId="8" fontId="18" numFmtId="0" xfId="0" applyAlignment="1" applyBorder="1" applyFont="1">
      <alignment horizontal="center" shrinkToFit="0" wrapText="1"/>
    </xf>
    <xf borderId="2" fillId="8" fontId="19" numFmtId="0" xfId="0" applyAlignment="1" applyBorder="1" applyFont="1">
      <alignment shrinkToFit="0" wrapText="1"/>
    </xf>
    <xf borderId="2" fillId="8" fontId="16" numFmtId="166" xfId="0" applyAlignment="1" applyBorder="1" applyFont="1" applyNumberFormat="1">
      <alignment horizontal="center"/>
    </xf>
    <xf borderId="28" fillId="9" fontId="10" numFmtId="10" xfId="0" applyAlignment="1" applyBorder="1" applyFill="1" applyFont="1" applyNumberFormat="1">
      <alignment horizontal="center"/>
    </xf>
    <xf borderId="0" fillId="0" fontId="19" numFmtId="0" xfId="0" applyAlignment="1" applyFont="1">
      <alignment horizontal="center" shrinkToFit="0" wrapText="1"/>
    </xf>
    <xf borderId="0" fillId="0" fontId="15" numFmtId="0" xfId="0" applyAlignment="1" applyFont="1">
      <alignment horizontal="center" shrinkToFit="0" wrapText="1"/>
    </xf>
    <xf borderId="0" fillId="0" fontId="13" numFmtId="2" xfId="0" applyAlignment="1" applyFont="1" applyNumberFormat="1">
      <alignment horizontal="center" shrinkToFit="0" wrapText="1"/>
    </xf>
    <xf borderId="0" fillId="0" fontId="18" numFmtId="0" xfId="0" applyAlignment="1" applyFont="1">
      <alignment horizontal="center" shrinkToFit="0" wrapText="1"/>
    </xf>
    <xf borderId="0" fillId="0" fontId="19" numFmtId="0" xfId="0" applyAlignment="1" applyFont="1">
      <alignment shrinkToFit="0" wrapText="1"/>
    </xf>
    <xf borderId="0" fillId="0" fontId="16" numFmtId="166" xfId="0" applyAlignment="1" applyFont="1" applyNumberFormat="1">
      <alignment horizontal="center"/>
    </xf>
    <xf borderId="17" fillId="9" fontId="7" numFmtId="10" xfId="0" applyAlignment="1" applyBorder="1" applyFont="1" applyNumberFormat="1">
      <alignment horizontal="center"/>
    </xf>
    <xf borderId="0" fillId="0" fontId="20" numFmtId="0" xfId="0" applyFont="1"/>
    <xf borderId="0" fillId="0" fontId="21" numFmtId="0" xfId="0" applyFont="1"/>
    <xf borderId="0" fillId="0" fontId="22" numFmtId="0" xfId="0" applyFont="1"/>
    <xf borderId="0" fillId="0" fontId="20" numFmtId="168" xfId="0" applyAlignment="1" applyFont="1" applyNumberFormat="1">
      <alignment horizontal="center"/>
    </xf>
    <xf borderId="0" fillId="0" fontId="14" numFmtId="0" xfId="0" applyFont="1"/>
    <xf borderId="0" fillId="0" fontId="23" numFmtId="0" xfId="0" applyFont="1"/>
    <xf borderId="0" fillId="0" fontId="23" numFmtId="0" xfId="0" applyAlignment="1" applyFont="1">
      <alignment horizontal="center"/>
    </xf>
    <xf borderId="0" fillId="0" fontId="11" numFmtId="0" xfId="0" applyAlignment="1" applyFont="1">
      <alignment horizontal="left" vertical="center"/>
    </xf>
    <xf borderId="0" fillId="0" fontId="24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14" numFmtId="2" xfId="0" applyAlignment="1" applyFont="1" applyNumberFormat="1">
      <alignment horizontal="center"/>
    </xf>
    <xf borderId="0" fillId="0" fontId="19" numFmtId="0" xfId="0" applyAlignment="1" applyFont="1">
      <alignment horizontal="left" vertical="center"/>
    </xf>
    <xf borderId="0" fillId="0" fontId="18" numFmtId="0" xfId="0" applyFont="1"/>
    <xf borderId="9" fillId="0" fontId="2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9" fillId="0" fontId="14" numFmtId="0" xfId="0" applyAlignment="1" applyBorder="1" applyFont="1">
      <alignment horizontal="center"/>
    </xf>
    <xf borderId="29" fillId="0" fontId="25" numFmtId="0" xfId="0" applyAlignment="1" applyBorder="1" applyFont="1">
      <alignment horizontal="center" vertical="center"/>
    </xf>
    <xf borderId="29" fillId="0" fontId="9" numFmtId="0" xfId="0" applyBorder="1" applyFont="1"/>
    <xf borderId="30" fillId="0" fontId="10" numFmtId="0" xfId="0" applyAlignment="1" applyBorder="1" applyFont="1">
      <alignment horizontal="center" shrinkToFit="0" vertical="center" wrapText="1"/>
    </xf>
    <xf borderId="31" fillId="0" fontId="9" numFmtId="0" xfId="0" applyBorder="1" applyFont="1"/>
    <xf borderId="32" fillId="0" fontId="9" numFmtId="0" xfId="0" applyBorder="1" applyFont="1"/>
    <xf borderId="0" fillId="0" fontId="26" numFmtId="0" xfId="0" applyFont="1"/>
    <xf borderId="0" fillId="0" fontId="10" numFmtId="0" xfId="0" applyAlignment="1" applyFont="1">
      <alignment horizontal="center" shrinkToFit="0" vertical="center" wrapText="1"/>
    </xf>
    <xf borderId="33" fillId="0" fontId="10" numFmtId="0" xfId="0" applyAlignment="1" applyBorder="1" applyFont="1">
      <alignment horizontal="center" shrinkToFit="0" vertical="center" wrapText="1"/>
    </xf>
    <xf borderId="0" fillId="0" fontId="7" numFmtId="0" xfId="0" applyFont="1"/>
    <xf borderId="34" fillId="0" fontId="10" numFmtId="169" xfId="0" applyAlignment="1" applyBorder="1" applyFont="1" applyNumberFormat="1">
      <alignment horizontal="center" vertical="center"/>
    </xf>
    <xf borderId="35" fillId="0" fontId="9" numFmtId="0" xfId="0" applyBorder="1" applyFont="1"/>
    <xf borderId="36" fillId="0" fontId="9" numFmtId="0" xfId="0" applyBorder="1" applyFont="1"/>
    <xf borderId="0" fillId="0" fontId="10" numFmtId="0" xfId="0" applyFont="1"/>
    <xf borderId="0" fillId="0" fontId="7" numFmtId="0" xfId="0" applyAlignment="1" applyFont="1">
      <alignment horizontal="center" vertical="center"/>
    </xf>
    <xf borderId="30" fillId="0" fontId="27" numFmtId="49" xfId="0" applyAlignment="1" applyBorder="1" applyFont="1" applyNumberFormat="1">
      <alignment horizontal="center" vertical="center"/>
    </xf>
    <xf borderId="37" fillId="0" fontId="27" numFmtId="49" xfId="0" applyAlignment="1" applyBorder="1" applyFont="1" applyNumberFormat="1">
      <alignment horizontal="center" vertical="center"/>
    </xf>
    <xf borderId="38" fillId="0" fontId="28" numFmtId="49" xfId="0" applyAlignment="1" applyBorder="1" applyFont="1" applyNumberFormat="1">
      <alignment horizontal="center" shrinkToFit="0" vertical="center" wrapText="1"/>
    </xf>
    <xf borderId="39" fillId="0" fontId="28" numFmtId="49" xfId="0" applyAlignment="1" applyBorder="1" applyFont="1" applyNumberFormat="1">
      <alignment horizontal="center" shrinkToFit="0" vertical="center" wrapText="1"/>
    </xf>
    <xf borderId="21" fillId="0" fontId="28" numFmtId="2" xfId="0" applyAlignment="1" applyBorder="1" applyFont="1" applyNumberFormat="1">
      <alignment horizontal="center" shrinkToFit="0" vertical="center" wrapText="1"/>
    </xf>
    <xf borderId="0" fillId="0" fontId="10" numFmtId="49" xfId="0" applyAlignment="1" applyFont="1" applyNumberFormat="1">
      <alignment vertical="top"/>
    </xf>
    <xf borderId="0" fillId="0" fontId="29" numFmtId="49" xfId="0" applyAlignment="1" applyFont="1" applyNumberFormat="1">
      <alignment horizontal="right" shrinkToFit="0" vertical="top" wrapText="1"/>
    </xf>
    <xf borderId="0" fillId="0" fontId="30" numFmtId="49" xfId="0" applyAlignment="1" applyFont="1" applyNumberFormat="1">
      <alignment horizontal="center" shrinkToFit="0" vertical="top" wrapText="1"/>
    </xf>
    <xf borderId="0" fillId="0" fontId="10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0" numFmtId="2" xfId="0" applyAlignment="1" applyFont="1" applyNumberFormat="1">
      <alignment horizontal="center"/>
    </xf>
    <xf borderId="20" fillId="5" fontId="11" numFmtId="0" xfId="0" applyAlignment="1" applyBorder="1" applyFont="1">
      <alignment shrinkToFit="0" vertical="center" wrapText="1"/>
    </xf>
    <xf borderId="40" fillId="7" fontId="31" numFmtId="2" xfId="0" applyAlignment="1" applyBorder="1" applyFont="1" applyNumberFormat="1">
      <alignment horizontal="center" vertical="center"/>
    </xf>
    <xf borderId="41" fillId="7" fontId="31" numFmtId="2" xfId="0" applyAlignment="1" applyBorder="1" applyFont="1" applyNumberFormat="1">
      <alignment horizontal="center" vertical="center"/>
    </xf>
    <xf borderId="10" fillId="0" fontId="7" numFmtId="170" xfId="0" applyAlignment="1" applyBorder="1" applyFont="1" applyNumberFormat="1">
      <alignment horizontal="center" vertical="center"/>
    </xf>
    <xf borderId="10" fillId="0" fontId="7" numFmtId="171" xfId="0" applyAlignment="1" applyBorder="1" applyFont="1" applyNumberFormat="1">
      <alignment horizontal="center" vertical="center"/>
    </xf>
    <xf borderId="10" fillId="0" fontId="7" numFmtId="10" xfId="0" applyAlignment="1" applyBorder="1" applyFont="1" applyNumberFormat="1">
      <alignment horizontal="center"/>
    </xf>
    <xf borderId="10" fillId="0" fontId="26" numFmtId="10" xfId="0" applyAlignment="1" applyBorder="1" applyFont="1" applyNumberFormat="1">
      <alignment horizontal="center"/>
    </xf>
    <xf borderId="10" fillId="0" fontId="7" numFmtId="172" xfId="0" applyAlignment="1" applyBorder="1" applyFont="1" applyNumberFormat="1">
      <alignment horizontal="center"/>
    </xf>
    <xf borderId="42" fillId="0" fontId="7" numFmtId="170" xfId="0" applyAlignment="1" applyBorder="1" applyFont="1" applyNumberFormat="1">
      <alignment horizontal="center" vertical="center"/>
    </xf>
    <xf borderId="42" fillId="0" fontId="7" numFmtId="10" xfId="0" applyAlignment="1" applyBorder="1" applyFont="1" applyNumberFormat="1">
      <alignment horizontal="center"/>
    </xf>
    <xf borderId="42" fillId="0" fontId="26" numFmtId="10" xfId="0" applyAlignment="1" applyBorder="1" applyFont="1" applyNumberFormat="1">
      <alignment horizontal="center"/>
    </xf>
    <xf borderId="42" fillId="0" fontId="7" numFmtId="172" xfId="0" applyAlignment="1" applyBorder="1" applyFont="1" applyNumberFormat="1">
      <alignment horizontal="center"/>
    </xf>
    <xf borderId="43" fillId="0" fontId="7" numFmtId="10" xfId="0" applyAlignment="1" applyBorder="1" applyFont="1" applyNumberFormat="1">
      <alignment horizontal="center"/>
    </xf>
    <xf borderId="43" fillId="0" fontId="26" numFmtId="10" xfId="0" applyAlignment="1" applyBorder="1" applyFont="1" applyNumberFormat="1">
      <alignment horizontal="center"/>
    </xf>
    <xf borderId="43" fillId="0" fontId="7" numFmtId="172" xfId="0" applyAlignment="1" applyBorder="1" applyFont="1" applyNumberFormat="1">
      <alignment horizontal="center"/>
    </xf>
    <xf borderId="27" fillId="4" fontId="11" numFmtId="0" xfId="0" applyAlignment="1" applyBorder="1" applyFont="1">
      <alignment horizontal="right" shrinkToFit="0" vertical="center" wrapText="1"/>
    </xf>
    <xf borderId="9" fillId="0" fontId="13" numFmtId="0" xfId="0" applyAlignment="1" applyBorder="1" applyFont="1">
      <alignment shrinkToFit="0" wrapText="1"/>
    </xf>
    <xf borderId="44" fillId="0" fontId="7" numFmtId="0" xfId="0" applyAlignment="1" applyBorder="1" applyFont="1">
      <alignment horizontal="center" vertical="center"/>
    </xf>
    <xf borderId="44" fillId="0" fontId="7" numFmtId="0" xfId="0" applyAlignment="1" applyBorder="1" applyFont="1">
      <alignment horizontal="left" shrinkToFit="0" vertical="center" wrapText="1"/>
    </xf>
    <xf borderId="44" fillId="0" fontId="7" numFmtId="170" xfId="0" applyAlignment="1" applyBorder="1" applyFont="1" applyNumberFormat="1">
      <alignment horizontal="center" vertical="center"/>
    </xf>
    <xf borderId="44" fillId="0" fontId="7" numFmtId="171" xfId="0" applyAlignment="1" applyBorder="1" applyFont="1" applyNumberFormat="1">
      <alignment horizontal="center" vertical="center"/>
    </xf>
    <xf borderId="44" fillId="0" fontId="7" numFmtId="10" xfId="0" applyAlignment="1" applyBorder="1" applyFont="1" applyNumberFormat="1">
      <alignment horizontal="center"/>
    </xf>
    <xf borderId="44" fillId="0" fontId="10" numFmtId="10" xfId="0" applyAlignment="1" applyBorder="1" applyFont="1" applyNumberFormat="1">
      <alignment horizontal="center"/>
    </xf>
    <xf borderId="44" fillId="0" fontId="7" numFmtId="172" xfId="0" applyAlignment="1" applyBorder="1" applyFont="1" applyNumberFormat="1">
      <alignment horizontal="center"/>
    </xf>
    <xf borderId="0" fillId="0" fontId="7" numFmtId="171" xfId="0" applyAlignment="1" applyFont="1" applyNumberFormat="1">
      <alignment horizontal="center"/>
    </xf>
    <xf borderId="0" fillId="0" fontId="7" numFmtId="10" xfId="0" applyAlignment="1" applyFont="1" applyNumberFormat="1">
      <alignment horizontal="center" vertical="center"/>
    </xf>
    <xf borderId="0" fillId="0" fontId="10" numFmtId="10" xfId="0" applyAlignment="1" applyFont="1" applyNumberFormat="1">
      <alignment horizontal="center" vertical="center"/>
    </xf>
    <xf borderId="0" fillId="0" fontId="10" numFmtId="2" xfId="0" applyAlignment="1" applyFont="1" applyNumberFormat="1">
      <alignment horizontal="center" vertical="center"/>
    </xf>
    <xf borderId="0" fillId="0" fontId="10" numFmtId="0" xfId="0" applyAlignment="1" applyFont="1">
      <alignment horizontal="right" vertical="center"/>
    </xf>
    <xf borderId="0" fillId="0" fontId="10" numFmtId="172" xfId="0" applyAlignment="1" applyFont="1" applyNumberFormat="1">
      <alignment horizontal="center" vertical="center"/>
    </xf>
    <xf borderId="0" fillId="0" fontId="10" numFmtId="9" xfId="0" applyAlignment="1" applyFont="1" applyNumberFormat="1">
      <alignment horizontal="center" vertical="center"/>
    </xf>
    <xf borderId="30" fillId="0" fontId="10" numFmtId="0" xfId="0" applyAlignment="1" applyBorder="1" applyFont="1">
      <alignment horizontal="left" vertical="center"/>
    </xf>
    <xf borderId="31" fillId="0" fontId="10" numFmtId="0" xfId="0" applyAlignment="1" applyBorder="1" applyFont="1">
      <alignment horizontal="center" vertical="center"/>
    </xf>
    <xf borderId="31" fillId="0" fontId="7" numFmtId="0" xfId="0" applyAlignment="1" applyBorder="1" applyFont="1">
      <alignment horizontal="center" vertical="center"/>
    </xf>
    <xf borderId="31" fillId="0" fontId="32" numFmtId="10" xfId="0" applyAlignment="1" applyBorder="1" applyFont="1" applyNumberFormat="1">
      <alignment horizontal="center" vertical="center"/>
    </xf>
    <xf borderId="32" fillId="0" fontId="10" numFmtId="172" xfId="0" applyAlignment="1" applyBorder="1" applyFont="1" applyNumberFormat="1">
      <alignment horizontal="center" vertical="center"/>
    </xf>
    <xf borderId="30" fillId="0" fontId="10" numFmtId="10" xfId="0" applyAlignment="1" applyBorder="1" applyFont="1" applyNumberFormat="1">
      <alignment horizontal="left" vertical="center"/>
    </xf>
    <xf borderId="31" fillId="0" fontId="7" numFmtId="0" xfId="0" applyAlignment="1" applyBorder="1" applyFont="1">
      <alignment horizontal="center"/>
    </xf>
    <xf borderId="31" fillId="0" fontId="10" numFmtId="10" xfId="0" applyAlignment="1" applyBorder="1" applyFont="1" applyNumberFormat="1">
      <alignment horizontal="center" vertical="center"/>
    </xf>
    <xf borderId="0" fillId="0" fontId="7" numFmtId="2" xfId="0" applyAlignment="1" applyFont="1" applyNumberFormat="1">
      <alignment horizontal="center"/>
    </xf>
    <xf borderId="45" fillId="0" fontId="7" numFmtId="0" xfId="0" applyBorder="1" applyFont="1"/>
    <xf borderId="45" fillId="0" fontId="7" numFmtId="0" xfId="0" applyAlignment="1" applyBorder="1" applyFont="1">
      <alignment horizontal="center"/>
    </xf>
    <xf borderId="45" fillId="0" fontId="7" numFmtId="10" xfId="0" applyAlignment="1" applyBorder="1" applyFont="1" applyNumberFormat="1">
      <alignment horizontal="center" vertical="center"/>
    </xf>
    <xf borderId="45" fillId="0" fontId="7" numFmtId="2" xfId="0" applyAlignment="1" applyBorder="1" applyFont="1" applyNumberFormat="1">
      <alignment horizontal="center"/>
    </xf>
    <xf borderId="0" fillId="0" fontId="33" numFmtId="0" xfId="0" applyAlignment="1" applyFont="1">
      <alignment horizontal="left"/>
    </xf>
    <xf borderId="0" fillId="0" fontId="14" numFmtId="0" xfId="0" applyAlignment="1" applyFont="1">
      <alignment horizontal="left"/>
    </xf>
    <xf borderId="0" fillId="0" fontId="34" numFmtId="0" xfId="0" applyAlignment="1" applyFont="1">
      <alignment horizontal="center" vertical="center"/>
    </xf>
    <xf borderId="9" fillId="0" fontId="14" numFmtId="0" xfId="0" applyAlignment="1" applyBorder="1" applyFont="1">
      <alignment horizontal="center" shrinkToFit="0" vertical="center" wrapText="1"/>
    </xf>
    <xf borderId="26" fillId="0" fontId="5" numFmtId="0" xfId="0" applyAlignment="1" applyBorder="1" applyFont="1">
      <alignment horizontal="center"/>
    </xf>
    <xf borderId="26" fillId="0" fontId="9" numFmtId="0" xfId="0" applyBorder="1" applyFont="1"/>
    <xf borderId="0" fillId="0" fontId="35" numFmtId="0" xfId="0" applyAlignment="1" applyFont="1">
      <alignment horizontal="center" vertical="center"/>
    </xf>
    <xf borderId="23" fillId="0" fontId="7" numFmtId="16" xfId="0" applyBorder="1" applyFont="1" applyNumberFormat="1"/>
    <xf borderId="23" fillId="0" fontId="7" numFmtId="17" xfId="0" applyAlignment="1" applyBorder="1" applyFont="1" applyNumberFormat="1">
      <alignment horizontal="center"/>
    </xf>
    <xf borderId="23" fillId="0" fontId="7" numFmtId="173" xfId="0" applyAlignment="1" applyBorder="1" applyFont="1" applyNumberFormat="1">
      <alignment horizontal="center"/>
    </xf>
    <xf borderId="46" fillId="0" fontId="7" numFmtId="17" xfId="0" applyAlignment="1" applyBorder="1" applyFont="1" applyNumberFormat="1">
      <alignment horizontal="center"/>
    </xf>
    <xf borderId="0" fillId="0" fontId="7" numFmtId="17" xfId="0" applyAlignment="1" applyFont="1" applyNumberFormat="1">
      <alignment horizontal="center"/>
    </xf>
    <xf borderId="0" fillId="0" fontId="7" numFmtId="10" xfId="0" applyAlignment="1" applyFont="1" applyNumberFormat="1">
      <alignment horizontal="center"/>
    </xf>
    <xf borderId="23" fillId="0" fontId="7" numFmtId="10" xfId="0" applyAlignment="1" applyBorder="1" applyFont="1" applyNumberFormat="1">
      <alignment horizontal="center"/>
    </xf>
    <xf borderId="17" fillId="4" fontId="7" numFmtId="10" xfId="0" applyAlignment="1" applyBorder="1" applyFont="1" applyNumberFormat="1">
      <alignment horizontal="center"/>
    </xf>
    <xf borderId="17" fillId="10" fontId="7" numFmtId="10" xfId="0" applyAlignment="1" applyBorder="1" applyFill="1" applyFont="1" applyNumberFormat="1">
      <alignment horizontal="center"/>
    </xf>
    <xf borderId="0" fillId="0" fontId="36" numFmtId="10" xfId="0" applyAlignment="1" applyFont="1" applyNumberFormat="1">
      <alignment horizontal="center"/>
    </xf>
    <xf borderId="0" fillId="0" fontId="37" numFmtId="0" xfId="0" applyFont="1"/>
    <xf borderId="0" fillId="0" fontId="37" numFmtId="10" xfId="0" applyAlignment="1" applyFont="1" applyNumberFormat="1">
      <alignment horizontal="center"/>
    </xf>
    <xf borderId="0" fillId="0" fontId="4" numFmtId="0" xfId="0" applyFont="1"/>
    <xf borderId="0" fillId="0" fontId="30" numFmtId="10" xfId="0" applyAlignment="1" applyFont="1" applyNumberFormat="1">
      <alignment horizontal="center"/>
    </xf>
    <xf borderId="0" fillId="0" fontId="30" numFmtId="0" xfId="0" applyFont="1"/>
    <xf borderId="0" fillId="0" fontId="10" numFmtId="10" xfId="0" applyAlignment="1" applyFont="1" applyNumberFormat="1">
      <alignment horizontal="center"/>
    </xf>
    <xf borderId="45" fillId="0" fontId="10" numFmtId="10" xfId="0" applyAlignment="1" applyBorder="1" applyFont="1" applyNumberFormat="1">
      <alignment horizontal="center"/>
    </xf>
    <xf borderId="45" fillId="0" fontId="10" numFmtId="0" xfId="0" applyBorder="1" applyFont="1"/>
    <xf borderId="45" fillId="0" fontId="7" numFmtId="10" xfId="0" applyBorder="1" applyFont="1" applyNumberFormat="1"/>
    <xf borderId="0" fillId="0" fontId="7" numFmtId="10" xfId="0" applyFont="1" applyNumberFormat="1"/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Curva de avance</a:t>
            </a:r>
          </a:p>
        </c:rich>
      </c:tx>
      <c:overlay val="0"/>
    </c:title>
    <c:plotArea>
      <c:layout>
        <c:manualLayout>
          <c:xMode val="edge"/>
          <c:yMode val="edge"/>
          <c:x val="0.14101443569553807"/>
          <c:y val="0.16712962962962963"/>
          <c:w val="0.8312077865266841"/>
          <c:h val="0.6294929279673375"/>
        </c:manualLayout>
      </c:layout>
      <c:lineChart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'Curva de Avance'!$B$13:$F$13</c:f>
            </c:strRef>
          </c:cat>
          <c:val>
            <c:numRef>
              <c:f>'Curva de Avance'!$B$15:$F$15</c:f>
              <c:numCache/>
            </c:numRef>
          </c:val>
          <c:smooth val="0"/>
        </c:ser>
        <c:ser>
          <c:idx val="1"/>
          <c:order val="1"/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'Curva de Avance'!$B$13:$F$13</c:f>
            </c:strRef>
          </c:cat>
          <c:val>
            <c:numRef>
              <c:f>'Curva de Avance'!$B$16:$F$16</c:f>
              <c:numCache/>
            </c:numRef>
          </c:val>
          <c:smooth val="0"/>
        </c:ser>
        <c:axId val="416666095"/>
        <c:axId val="1249544825"/>
      </c:lineChart>
      <c:catAx>
        <c:axId val="416666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49544825"/>
      </c:catAx>
      <c:valAx>
        <c:axId val="1249544825"/>
        <c:scaling>
          <c:orientation val="minMax"/>
          <c:max val="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6666095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0572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18</xdr:row>
      <xdr:rowOff>0</xdr:rowOff>
    </xdr:from>
    <xdr:ext cx="10163175" cy="5172075"/>
    <xdr:graphicFrame>
      <xdr:nvGraphicFramePr>
        <xdr:cNvPr id="1414925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428625</xdr:colOff>
      <xdr:row>0</xdr:row>
      <xdr:rowOff>95250</xdr:rowOff>
    </xdr:from>
    <xdr:ext cx="990600" cy="781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aldan\Downloads\Licitacion-02-2022-FAE-Modelo-ejemplo-Certificado-de-Obra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Oferta Revisada"/>
      <sheetName val="Caratula-Cert"/>
      <sheetName val="Certificado Escuela"/>
      <sheetName val="Acta Escuela"/>
      <sheetName val="Oferta Escuela"/>
      <sheetName val="Plan Trabajo 1"/>
      <sheetName val="Curv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4.5"/>
    <col customWidth="1" min="3" max="3" width="87.13"/>
    <col customWidth="1" min="4" max="4" width="11.63"/>
    <col customWidth="1" min="5" max="5" width="15.13"/>
    <col customWidth="1" min="6" max="6" width="15.5"/>
    <col customWidth="1" min="7" max="7" width="19.0"/>
    <col customWidth="1" min="8" max="8" width="23.0"/>
    <col customWidth="1" min="9" max="9" width="10.0"/>
    <col customWidth="1" min="10" max="10" width="14.13"/>
    <col customWidth="1" min="11" max="11" width="21.5"/>
    <col customWidth="1" min="12" max="12" width="15.5"/>
  </cols>
  <sheetData>
    <row r="1" ht="22.5" customHeight="1">
      <c r="C1" s="1" t="s">
        <v>0</v>
      </c>
      <c r="D1" s="2"/>
      <c r="E1" s="3"/>
      <c r="F1" s="2"/>
      <c r="G1" s="2"/>
      <c r="H1" s="2"/>
      <c r="I1" s="4"/>
      <c r="K1" s="5"/>
    </row>
    <row r="2" ht="22.5" customHeight="1">
      <c r="C2" s="6" t="s">
        <v>1</v>
      </c>
      <c r="D2" s="2"/>
      <c r="E2" s="3"/>
      <c r="F2" s="2"/>
      <c r="G2" s="2"/>
      <c r="H2" s="2"/>
      <c r="I2" s="4"/>
      <c r="K2" s="5"/>
    </row>
    <row r="3" ht="12.75" customHeight="1">
      <c r="B3" s="1"/>
      <c r="C3" s="6"/>
      <c r="D3" s="2"/>
      <c r="E3" s="3"/>
      <c r="F3" s="2"/>
      <c r="G3" s="2"/>
      <c r="H3" s="2"/>
      <c r="I3" s="4"/>
      <c r="K3" s="5"/>
    </row>
    <row r="4" ht="20.25" customHeight="1">
      <c r="B4" s="7" t="s">
        <v>2</v>
      </c>
      <c r="C4" s="8" t="s">
        <v>3</v>
      </c>
      <c r="D4" s="8"/>
      <c r="E4" s="9"/>
      <c r="F4" s="8"/>
      <c r="G4" s="10"/>
      <c r="H4" s="10"/>
      <c r="I4" s="11"/>
      <c r="K4" s="5"/>
    </row>
    <row r="5" ht="20.25" hidden="1" customHeight="1">
      <c r="B5" s="12" t="s">
        <v>4</v>
      </c>
      <c r="C5" s="13" t="s">
        <v>5</v>
      </c>
      <c r="D5" s="14"/>
      <c r="E5" s="14"/>
      <c r="F5" s="14"/>
      <c r="G5" s="14"/>
      <c r="H5" s="15"/>
      <c r="I5" s="11"/>
      <c r="K5" s="5"/>
    </row>
    <row r="6" ht="20.25" customHeight="1">
      <c r="B6" s="12" t="s">
        <v>6</v>
      </c>
      <c r="C6" s="13" t="s">
        <v>7</v>
      </c>
      <c r="D6" s="14"/>
      <c r="E6" s="14"/>
      <c r="F6" s="16"/>
      <c r="G6" s="10"/>
      <c r="H6" s="10"/>
      <c r="I6" s="4"/>
      <c r="K6" s="5"/>
    </row>
    <row r="7" ht="20.25" customHeight="1">
      <c r="B7" s="17" t="s">
        <v>8</v>
      </c>
      <c r="C7" s="18">
        <v>45860.0</v>
      </c>
      <c r="D7" s="14"/>
      <c r="E7" s="14"/>
      <c r="F7" s="14"/>
      <c r="G7" s="14"/>
      <c r="H7" s="15"/>
      <c r="I7" s="11"/>
      <c r="K7" s="5"/>
    </row>
    <row r="8" ht="12.75" customHeight="1">
      <c r="B8" s="6"/>
      <c r="C8" s="6"/>
      <c r="D8" s="2"/>
      <c r="E8" s="3"/>
      <c r="F8" s="2"/>
      <c r="G8" s="2"/>
      <c r="H8" s="2"/>
      <c r="I8" s="19" t="s">
        <v>9</v>
      </c>
      <c r="K8" s="5"/>
    </row>
    <row r="9" ht="24.75" customHeight="1">
      <c r="B9" s="20" t="s">
        <v>10</v>
      </c>
      <c r="C9" s="21" t="s">
        <v>11</v>
      </c>
      <c r="D9" s="22" t="s">
        <v>12</v>
      </c>
      <c r="E9" s="21" t="s">
        <v>13</v>
      </c>
      <c r="F9" s="22" t="s">
        <v>13</v>
      </c>
      <c r="G9" s="21" t="s">
        <v>14</v>
      </c>
      <c r="H9" s="23" t="s">
        <v>15</v>
      </c>
      <c r="I9" s="24"/>
      <c r="K9" s="5"/>
    </row>
    <row r="10" ht="19.5" customHeight="1">
      <c r="B10" s="25"/>
      <c r="C10" s="26"/>
      <c r="D10" s="27"/>
      <c r="E10" s="26" t="s">
        <v>16</v>
      </c>
      <c r="F10" s="27" t="s">
        <v>17</v>
      </c>
      <c r="G10" s="26"/>
      <c r="H10" s="28"/>
      <c r="I10" s="29"/>
      <c r="K10" s="5"/>
    </row>
    <row r="11" ht="18.75" customHeight="1">
      <c r="A11" s="30"/>
      <c r="B11" s="31">
        <v>1.0</v>
      </c>
      <c r="C11" s="32" t="s">
        <v>18</v>
      </c>
      <c r="D11" s="33"/>
      <c r="E11" s="34"/>
      <c r="F11" s="33"/>
      <c r="G11" s="33"/>
      <c r="H11" s="33"/>
      <c r="I11" s="35"/>
      <c r="J11" s="36"/>
      <c r="K11" s="37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ht="18.75" customHeight="1">
      <c r="A12" s="30"/>
      <c r="B12" s="38">
        <v>1.1</v>
      </c>
      <c r="C12" s="39" t="s">
        <v>19</v>
      </c>
      <c r="D12" s="40" t="s">
        <v>20</v>
      </c>
      <c r="E12" s="41">
        <f>2*1.5</f>
        <v>3</v>
      </c>
      <c r="F12" s="42"/>
      <c r="G12" s="42"/>
      <c r="H12" s="43">
        <f t="shared" ref="H12:H14" si="1">G12*F12</f>
        <v>0</v>
      </c>
      <c r="I12" s="44" t="str">
        <f>H12/H41</f>
        <v>#DIV/0!</v>
      </c>
      <c r="J12" s="37"/>
      <c r="K12" s="37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ht="18.75" customHeight="1">
      <c r="A13" s="30"/>
      <c r="B13" s="38">
        <v>1.2</v>
      </c>
      <c r="C13" s="45" t="s">
        <v>21</v>
      </c>
      <c r="D13" s="46" t="s">
        <v>20</v>
      </c>
      <c r="E13" s="47">
        <v>271.0</v>
      </c>
      <c r="F13" s="42"/>
      <c r="G13" s="42"/>
      <c r="H13" s="43">
        <f t="shared" si="1"/>
        <v>0</v>
      </c>
      <c r="I13" s="44" t="str">
        <f>H13/H41</f>
        <v>#DIV/0!</v>
      </c>
      <c r="J13" s="37"/>
      <c r="K13" s="37"/>
      <c r="L13" s="37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ht="18.75" customHeight="1">
      <c r="A14" s="30"/>
      <c r="B14" s="38">
        <v>1.3</v>
      </c>
      <c r="C14" s="48" t="s">
        <v>22</v>
      </c>
      <c r="D14" s="49" t="s">
        <v>23</v>
      </c>
      <c r="E14" s="47">
        <v>271.0</v>
      </c>
      <c r="F14" s="42"/>
      <c r="G14" s="42"/>
      <c r="H14" s="43">
        <f t="shared" si="1"/>
        <v>0</v>
      </c>
      <c r="I14" s="44" t="str">
        <f>H14/H41</f>
        <v>#DIV/0!</v>
      </c>
      <c r="J14" s="37"/>
      <c r="K14" s="37"/>
      <c r="L14" s="37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ht="18.75" customHeight="1">
      <c r="A15" s="30"/>
      <c r="B15" s="50"/>
      <c r="C15" s="51" t="s">
        <v>24</v>
      </c>
      <c r="D15" s="52"/>
      <c r="E15" s="53"/>
      <c r="F15" s="54"/>
      <c r="G15" s="54"/>
      <c r="H15" s="55">
        <f>SUM(H12:H14)</f>
        <v>0</v>
      </c>
      <c r="I15" s="56" t="str">
        <f>H15/H41</f>
        <v>#DIV/0!</v>
      </c>
      <c r="J15" s="37"/>
      <c r="K15" s="37"/>
      <c r="L15" s="37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ht="18.75" customHeight="1">
      <c r="A16" s="30"/>
      <c r="B16" s="31">
        <v>2.0</v>
      </c>
      <c r="C16" s="32" t="s">
        <v>25</v>
      </c>
      <c r="D16" s="33"/>
      <c r="E16" s="57"/>
      <c r="F16" s="33"/>
      <c r="G16" s="33"/>
      <c r="H16" s="33"/>
      <c r="I16" s="58"/>
      <c r="J16" s="37"/>
      <c r="K16" s="37"/>
      <c r="L16" s="37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ht="18.75" customHeight="1">
      <c r="A17" s="30"/>
      <c r="B17" s="38">
        <v>2.1</v>
      </c>
      <c r="C17" s="59" t="s">
        <v>26</v>
      </c>
      <c r="D17" s="60" t="s">
        <v>20</v>
      </c>
      <c r="E17" s="61">
        <f>SUM(6.95*2.35)+(9.74*2.35)+(6.52*4)+(37.56*2.35)+(10.35*2.35)</f>
        <v>177.89</v>
      </c>
      <c r="F17" s="62"/>
      <c r="G17" s="62"/>
      <c r="H17" s="43">
        <f t="shared" ref="H17:H20" si="2">G17*F17</f>
        <v>0</v>
      </c>
      <c r="I17" s="44" t="str">
        <f>H17/H41</f>
        <v>#DIV/0!</v>
      </c>
      <c r="J17" s="37"/>
      <c r="K17" s="37"/>
      <c r="L17" s="37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ht="18.75" customHeight="1">
      <c r="A18" s="30"/>
      <c r="B18" s="38">
        <v>2.2</v>
      </c>
      <c r="C18" s="63" t="s">
        <v>27</v>
      </c>
      <c r="D18" s="60" t="s">
        <v>20</v>
      </c>
      <c r="E18" s="61">
        <f>E14-E17</f>
        <v>93.11</v>
      </c>
      <c r="F18" s="62"/>
      <c r="G18" s="62"/>
      <c r="H18" s="43">
        <f t="shared" si="2"/>
        <v>0</v>
      </c>
      <c r="I18" s="44" t="str">
        <f>H18/H41</f>
        <v>#DIV/0!</v>
      </c>
      <c r="J18" s="37"/>
      <c r="K18" s="37"/>
      <c r="L18" s="37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ht="18.75" customHeight="1">
      <c r="A19" s="30"/>
      <c r="B19" s="38">
        <v>2.3</v>
      </c>
      <c r="C19" s="59" t="s">
        <v>28</v>
      </c>
      <c r="D19" s="60" t="s">
        <v>20</v>
      </c>
      <c r="E19" s="61">
        <f>SUM(5.8+3.25+3.18+0.5)*0.2</f>
        <v>2.546</v>
      </c>
      <c r="F19" s="62"/>
      <c r="G19" s="62"/>
      <c r="H19" s="43">
        <f t="shared" si="2"/>
        <v>0</v>
      </c>
      <c r="I19" s="44" t="str">
        <f>H19/H41</f>
        <v>#DIV/0!</v>
      </c>
      <c r="J19" s="37"/>
      <c r="K19" s="37"/>
      <c r="L19" s="37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ht="18.75" customHeight="1">
      <c r="A20" s="30"/>
      <c r="B20" s="38">
        <v>2.4</v>
      </c>
      <c r="C20" s="64" t="s">
        <v>29</v>
      </c>
      <c r="D20" s="65" t="s">
        <v>30</v>
      </c>
      <c r="E20" s="41">
        <v>5.0</v>
      </c>
      <c r="F20" s="42"/>
      <c r="G20" s="42"/>
      <c r="H20" s="43">
        <f t="shared" si="2"/>
        <v>0</v>
      </c>
      <c r="I20" s="44" t="str">
        <f>H20/H41</f>
        <v>#DIV/0!</v>
      </c>
      <c r="J20" s="37"/>
      <c r="K20" s="37"/>
      <c r="L20" s="37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ht="18.75" customHeight="1">
      <c r="A21" s="30"/>
      <c r="B21" s="50"/>
      <c r="C21" s="51" t="s">
        <v>24</v>
      </c>
      <c r="D21" s="52"/>
      <c r="E21" s="53"/>
      <c r="F21" s="54"/>
      <c r="G21" s="54"/>
      <c r="H21" s="55">
        <f>SUM(H17:H20)</f>
        <v>0</v>
      </c>
      <c r="I21" s="56" t="str">
        <f>H21/H41</f>
        <v>#DIV/0!</v>
      </c>
      <c r="J21" s="37"/>
      <c r="K21" s="37"/>
      <c r="L21" s="3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ht="18.75" customHeight="1">
      <c r="A22" s="30"/>
      <c r="B22" s="31">
        <v>3.0</v>
      </c>
      <c r="C22" s="32" t="s">
        <v>31</v>
      </c>
      <c r="D22" s="33"/>
      <c r="E22" s="57"/>
      <c r="F22" s="33"/>
      <c r="G22" s="33"/>
      <c r="H22" s="33"/>
      <c r="I22" s="58"/>
      <c r="J22" s="37"/>
      <c r="K22" s="37"/>
      <c r="L22" s="37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ht="18.75" customHeight="1">
      <c r="A23" s="30"/>
      <c r="B23" s="66">
        <v>3.1</v>
      </c>
      <c r="C23" s="67" t="s">
        <v>32</v>
      </c>
      <c r="D23" s="47" t="s">
        <v>20</v>
      </c>
      <c r="E23" s="61">
        <f>(6.52*4)</f>
        <v>26.08</v>
      </c>
      <c r="F23" s="42"/>
      <c r="G23" s="42"/>
      <c r="H23" s="43">
        <f t="shared" ref="H23:H27" si="3">G23*F23</f>
        <v>0</v>
      </c>
      <c r="I23" s="44" t="str">
        <f>H23/H41</f>
        <v>#DIV/0!</v>
      </c>
      <c r="J23" s="37"/>
      <c r="K23" s="37"/>
      <c r="L23" s="37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ht="18.75" customHeight="1">
      <c r="A24" s="30"/>
      <c r="B24" s="66">
        <v>3.2</v>
      </c>
      <c r="C24" s="67" t="s">
        <v>33</v>
      </c>
      <c r="D24" s="47" t="s">
        <v>34</v>
      </c>
      <c r="E24" s="61">
        <f>18*2</f>
        <v>36</v>
      </c>
      <c r="F24" s="42"/>
      <c r="G24" s="42"/>
      <c r="H24" s="43">
        <f t="shared" si="3"/>
        <v>0</v>
      </c>
      <c r="I24" s="44" t="str">
        <f>H24/H41</f>
        <v>#DIV/0!</v>
      </c>
      <c r="J24" s="37"/>
      <c r="K24" s="37"/>
      <c r="L24" s="37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ht="18.75" customHeight="1">
      <c r="A25" s="30"/>
      <c r="B25" s="66">
        <v>3.3</v>
      </c>
      <c r="C25" s="67" t="s">
        <v>35</v>
      </c>
      <c r="D25" s="47" t="s">
        <v>20</v>
      </c>
      <c r="E25" s="61">
        <f>3.3*4.35</f>
        <v>14.355</v>
      </c>
      <c r="F25" s="42"/>
      <c r="G25" s="42"/>
      <c r="H25" s="43">
        <f t="shared" si="3"/>
        <v>0</v>
      </c>
      <c r="I25" s="44" t="str">
        <f>H25/H41</f>
        <v>#DIV/0!</v>
      </c>
      <c r="J25" s="37"/>
      <c r="K25" s="37"/>
      <c r="L25" s="37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68"/>
      <c r="Z25" s="68"/>
    </row>
    <row r="26" ht="18.75" customHeight="1">
      <c r="A26" s="30"/>
      <c r="B26" s="66">
        <v>3.4</v>
      </c>
      <c r="C26" s="67" t="s">
        <v>36</v>
      </c>
      <c r="D26" s="47" t="s">
        <v>20</v>
      </c>
      <c r="E26" s="61">
        <f>(37.56*1)</f>
        <v>37.56</v>
      </c>
      <c r="F26" s="42"/>
      <c r="G26" s="42"/>
      <c r="H26" s="43">
        <f t="shared" si="3"/>
        <v>0</v>
      </c>
      <c r="I26" s="44" t="str">
        <f>H26/H41</f>
        <v>#DIV/0!</v>
      </c>
      <c r="J26" s="37"/>
      <c r="K26" s="37"/>
      <c r="L26" s="37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68"/>
      <c r="Z26" s="68"/>
    </row>
    <row r="27" ht="18.75" customHeight="1">
      <c r="A27" s="30"/>
      <c r="B27" s="66">
        <v>3.5</v>
      </c>
      <c r="C27" s="67" t="s">
        <v>37</v>
      </c>
      <c r="D27" s="47" t="s">
        <v>20</v>
      </c>
      <c r="E27" s="61">
        <f>(6.51*4.35)+ (3.4*2) + (2*3.4)</f>
        <v>41.9185</v>
      </c>
      <c r="F27" s="42"/>
      <c r="G27" s="42"/>
      <c r="H27" s="43">
        <f t="shared" si="3"/>
        <v>0</v>
      </c>
      <c r="I27" s="44" t="str">
        <f>H27/H41</f>
        <v>#DIV/0!</v>
      </c>
      <c r="J27" s="37"/>
      <c r="K27" s="37"/>
      <c r="L27" s="37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68"/>
      <c r="Z27" s="68"/>
    </row>
    <row r="28" ht="15.75" customHeight="1">
      <c r="A28" s="30"/>
      <c r="B28" s="50"/>
      <c r="C28" s="51" t="s">
        <v>24</v>
      </c>
      <c r="D28" s="52"/>
      <c r="E28" s="53"/>
      <c r="F28" s="54"/>
      <c r="G28" s="54"/>
      <c r="H28" s="55">
        <f>SUM(H23:H27)</f>
        <v>0</v>
      </c>
      <c r="I28" s="56" t="str">
        <f>H28/H41</f>
        <v>#DIV/0!</v>
      </c>
      <c r="J28" s="37"/>
      <c r="K28" s="37"/>
      <c r="L28" s="37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ht="15.75" customHeight="1">
      <c r="A29" s="30"/>
      <c r="B29" s="31">
        <v>4.0</v>
      </c>
      <c r="C29" s="32" t="s">
        <v>38</v>
      </c>
      <c r="D29" s="33"/>
      <c r="E29" s="57"/>
      <c r="F29" s="33"/>
      <c r="G29" s="33"/>
      <c r="H29" s="33"/>
      <c r="I29" s="58"/>
      <c r="J29" s="37"/>
      <c r="K29" s="37"/>
      <c r="L29" s="37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ht="15.75" customHeight="1">
      <c r="A30" s="30"/>
      <c r="B30" s="38">
        <v>4.1</v>
      </c>
      <c r="C30" s="69" t="s">
        <v>39</v>
      </c>
      <c r="D30" s="47" t="s">
        <v>20</v>
      </c>
      <c r="E30" s="61">
        <f>SUM(10.35+37.56+2.35+2.35+2.35+2.35+2.35+2.35+6.95+9.74)</f>
        <v>78.7</v>
      </c>
      <c r="F30" s="42"/>
      <c r="G30" s="42"/>
      <c r="H30" s="43">
        <f t="shared" ref="H30:H33" si="4">G30*F30</f>
        <v>0</v>
      </c>
      <c r="I30" s="44" t="str">
        <f>H30/H41</f>
        <v>#DIV/0!</v>
      </c>
      <c r="J30" s="37"/>
      <c r="K30" s="37"/>
      <c r="L30" s="37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ht="15.75" customHeight="1">
      <c r="A31" s="30"/>
      <c r="B31" s="38">
        <v>4.2</v>
      </c>
      <c r="C31" s="39" t="s">
        <v>40</v>
      </c>
      <c r="D31" s="47" t="s">
        <v>20</v>
      </c>
      <c r="E31" s="61">
        <f>(6.95*2)+(6.51*4.35)+(9.74*2)+(37.56*2)+(10.35*2)+22.75</f>
        <v>180.2685</v>
      </c>
      <c r="F31" s="42"/>
      <c r="G31" s="42"/>
      <c r="H31" s="43">
        <f t="shared" si="4"/>
        <v>0</v>
      </c>
      <c r="I31" s="44" t="str">
        <f>H31/H41</f>
        <v>#DIV/0!</v>
      </c>
      <c r="J31" s="37"/>
      <c r="K31" s="37"/>
      <c r="L31" s="37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ht="15.75" customHeight="1">
      <c r="A32" s="30"/>
      <c r="B32" s="38">
        <v>4.3</v>
      </c>
      <c r="C32" s="39" t="s">
        <v>41</v>
      </c>
      <c r="D32" s="47" t="s">
        <v>20</v>
      </c>
      <c r="E32" s="61">
        <f>(6.95+6.51+9.74+37.56+10.35+22.75)*0.4</f>
        <v>37.544</v>
      </c>
      <c r="F32" s="42"/>
      <c r="G32" s="42"/>
      <c r="H32" s="43">
        <f t="shared" si="4"/>
        <v>0</v>
      </c>
      <c r="I32" s="44" t="str">
        <f>H32/H41</f>
        <v>#DIV/0!</v>
      </c>
      <c r="J32" s="37"/>
      <c r="K32" s="37"/>
      <c r="L32" s="37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ht="18.75" customHeight="1">
      <c r="A33" s="30"/>
      <c r="B33" s="38">
        <v>4.4</v>
      </c>
      <c r="C33" s="39" t="s">
        <v>42</v>
      </c>
      <c r="D33" s="47" t="s">
        <v>20</v>
      </c>
      <c r="E33" s="61">
        <f>(6.95*2.35)+ (9.75*2.35) + (2.35*37.56)+(2.35*10.35)</f>
        <v>151.8335</v>
      </c>
      <c r="F33" s="42"/>
      <c r="G33" s="42"/>
      <c r="H33" s="43">
        <f t="shared" si="4"/>
        <v>0</v>
      </c>
      <c r="I33" s="44" t="str">
        <f>H33/H41</f>
        <v>#DIV/0!</v>
      </c>
      <c r="J33" s="37"/>
      <c r="K33" s="37"/>
      <c r="L33" s="37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ht="15.75" customHeight="1">
      <c r="A34" s="70"/>
      <c r="B34" s="50"/>
      <c r="C34" s="51" t="s">
        <v>24</v>
      </c>
      <c r="D34" s="52"/>
      <c r="E34" s="53"/>
      <c r="F34" s="54"/>
      <c r="G34" s="54"/>
      <c r="H34" s="55">
        <f>SUM(H31:H33)</f>
        <v>0</v>
      </c>
      <c r="I34" s="56" t="str">
        <f>H34/H41</f>
        <v>#DIV/0!</v>
      </c>
      <c r="J34" s="37"/>
      <c r="K34" s="37"/>
      <c r="L34" s="37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ht="15.75" customHeight="1">
      <c r="A35" s="30"/>
      <c r="B35" s="31">
        <v>5.0</v>
      </c>
      <c r="C35" s="32" t="s">
        <v>43</v>
      </c>
      <c r="D35" s="33"/>
      <c r="E35" s="57"/>
      <c r="F35" s="33"/>
      <c r="G35" s="33"/>
      <c r="H35" s="33"/>
      <c r="I35" s="58"/>
      <c r="J35" s="37"/>
      <c r="K35" s="37"/>
      <c r="L35" s="37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ht="21.0" customHeight="1">
      <c r="B36" s="38">
        <v>5.1</v>
      </c>
      <c r="C36" s="39" t="s">
        <v>44</v>
      </c>
      <c r="D36" s="47" t="s">
        <v>20</v>
      </c>
      <c r="E36" s="41">
        <f>4*0.25</f>
        <v>1</v>
      </c>
      <c r="F36" s="42"/>
      <c r="G36" s="42"/>
      <c r="H36" s="43">
        <f t="shared" ref="H36:H39" si="5">G36*F36</f>
        <v>0</v>
      </c>
      <c r="I36" s="44" t="str">
        <f>H36/H41</f>
        <v>#DIV/0!</v>
      </c>
      <c r="J36" s="37"/>
      <c r="K36" s="37"/>
      <c r="L36" s="37"/>
    </row>
    <row r="37" ht="21.0" customHeight="1">
      <c r="A37" s="68"/>
      <c r="B37" s="38">
        <v>5.2</v>
      </c>
      <c r="C37" s="39" t="s">
        <v>45</v>
      </c>
      <c r="D37" s="65" t="s">
        <v>30</v>
      </c>
      <c r="E37" s="41">
        <f>(2*4)</f>
        <v>8</v>
      </c>
      <c r="F37" s="42"/>
      <c r="G37" s="42"/>
      <c r="H37" s="43">
        <f t="shared" si="5"/>
        <v>0</v>
      </c>
      <c r="I37" s="44" t="str">
        <f>H37/H41</f>
        <v>#DIV/0!</v>
      </c>
      <c r="J37" s="37"/>
      <c r="K37" s="37"/>
      <c r="L37" s="37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21.0" customHeight="1">
      <c r="A38" s="68"/>
      <c r="B38" s="38">
        <v>5.3</v>
      </c>
      <c r="C38" s="39" t="s">
        <v>46</v>
      </c>
      <c r="D38" s="65" t="s">
        <v>30</v>
      </c>
      <c r="E38" s="41">
        <v>5.0</v>
      </c>
      <c r="F38" s="42"/>
      <c r="G38" s="42"/>
      <c r="H38" s="43">
        <f t="shared" si="5"/>
        <v>0</v>
      </c>
      <c r="I38" s="44" t="str">
        <f>H38/H41</f>
        <v>#DIV/0!</v>
      </c>
      <c r="J38" s="37"/>
      <c r="K38" s="37"/>
      <c r="L38" s="37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21.0" customHeight="1">
      <c r="B39" s="38">
        <v>5.4</v>
      </c>
      <c r="C39" s="39" t="s">
        <v>47</v>
      </c>
      <c r="D39" s="65" t="s">
        <v>30</v>
      </c>
      <c r="E39" s="41">
        <v>4.0</v>
      </c>
      <c r="F39" s="42"/>
      <c r="G39" s="42"/>
      <c r="H39" s="43">
        <f t="shared" si="5"/>
        <v>0</v>
      </c>
      <c r="I39" s="44" t="str">
        <f>H39/H41</f>
        <v>#DIV/0!</v>
      </c>
      <c r="J39" s="37"/>
      <c r="K39" s="37"/>
      <c r="L39" s="37"/>
    </row>
    <row r="40" ht="21.0" customHeight="1">
      <c r="A40" s="68"/>
      <c r="B40" s="71"/>
      <c r="C40" s="51" t="s">
        <v>24</v>
      </c>
      <c r="D40" s="72"/>
      <c r="E40" s="73"/>
      <c r="F40" s="74"/>
      <c r="G40" s="74"/>
      <c r="H40" s="75">
        <f>SUM(H36:H39)</f>
        <v>0</v>
      </c>
      <c r="I40" s="56" t="str">
        <f>H40/H41</f>
        <v>#DIV/0!</v>
      </c>
      <c r="J40" s="76"/>
      <c r="K40" s="37"/>
      <c r="L40" s="37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21.0" customHeight="1">
      <c r="A41" s="68"/>
      <c r="B41" s="77" t="s">
        <v>48</v>
      </c>
      <c r="C41" s="16"/>
      <c r="D41" s="52"/>
      <c r="E41" s="78"/>
      <c r="F41" s="79"/>
      <c r="G41" s="79"/>
      <c r="H41" s="80">
        <f>SUM(H40,H34,H28,H21,H15)</f>
        <v>0</v>
      </c>
      <c r="I41" s="81" t="str">
        <f>SUM(I15,I21,I28,I34,I40)</f>
        <v>#DIV/0!</v>
      </c>
      <c r="J41" s="76"/>
      <c r="K41" s="37"/>
      <c r="L41" s="37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21.0" customHeight="1">
      <c r="A42" s="68"/>
      <c r="B42" s="82"/>
      <c r="C42" s="83"/>
      <c r="D42" s="84"/>
      <c r="E42" s="85"/>
      <c r="F42" s="86"/>
      <c r="G42" s="86"/>
      <c r="H42" s="87"/>
      <c r="I42" s="4"/>
      <c r="J42" s="76"/>
      <c r="K42" s="5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21.0" customHeight="1">
      <c r="A43" s="68"/>
      <c r="B43" s="77" t="s">
        <v>49</v>
      </c>
      <c r="C43" s="16"/>
      <c r="D43" s="52"/>
      <c r="E43" s="78"/>
      <c r="F43" s="79"/>
      <c r="G43" s="79"/>
      <c r="H43" s="80">
        <v>2.8752558242708854E7</v>
      </c>
      <c r="I43" s="88"/>
      <c r="J43" s="76"/>
      <c r="K43" s="37"/>
      <c r="L43" s="37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75" customHeight="1">
      <c r="D44" s="89"/>
      <c r="E44" s="90"/>
      <c r="F44" s="91"/>
      <c r="G44" s="91"/>
      <c r="H44" s="92"/>
      <c r="I44" s="4"/>
      <c r="J44" s="76"/>
      <c r="K44" s="5"/>
    </row>
    <row r="45" ht="10.5" customHeight="1">
      <c r="B45" s="93"/>
      <c r="E45" s="94"/>
      <c r="I45" s="4"/>
      <c r="K45" s="5"/>
    </row>
    <row r="46" ht="5.25" hidden="1" customHeight="1">
      <c r="B46" s="86" t="s">
        <v>50</v>
      </c>
      <c r="I46" s="4"/>
      <c r="K46" s="5"/>
    </row>
    <row r="47" ht="51.0" customHeight="1">
      <c r="I47" s="4"/>
      <c r="K47" s="5"/>
    </row>
    <row r="48" ht="45.75" customHeight="1">
      <c r="I48" s="4"/>
      <c r="K48" s="5"/>
    </row>
    <row r="49" ht="12.75" customHeight="1">
      <c r="D49" s="11"/>
      <c r="E49" s="95"/>
      <c r="F49" s="11"/>
      <c r="G49" s="11"/>
      <c r="H49" s="11"/>
      <c r="I49" s="4"/>
      <c r="K49" s="5"/>
    </row>
    <row r="50" ht="12.75" customHeight="1">
      <c r="D50" s="11"/>
      <c r="E50" s="95"/>
      <c r="F50" s="11"/>
      <c r="G50" s="11"/>
      <c r="H50" s="11"/>
      <c r="I50" s="4"/>
      <c r="K50" s="5"/>
    </row>
    <row r="51" ht="12.75" customHeight="1">
      <c r="D51" s="11"/>
      <c r="E51" s="95"/>
      <c r="F51" s="11"/>
      <c r="G51" s="11"/>
      <c r="H51" s="11"/>
      <c r="I51" s="4"/>
      <c r="K51" s="5"/>
    </row>
    <row r="52" ht="12.75" customHeight="1">
      <c r="D52" s="11"/>
      <c r="E52" s="95"/>
      <c r="F52" s="11"/>
      <c r="G52" s="11"/>
      <c r="H52" s="11"/>
      <c r="I52" s="4"/>
      <c r="K52" s="5"/>
    </row>
    <row r="53" ht="15.75" customHeight="1">
      <c r="A53" s="4"/>
      <c r="C53" s="5"/>
    </row>
    <row r="54" ht="12.75" customHeight="1">
      <c r="A54" s="4"/>
      <c r="C54" s="5"/>
    </row>
    <row r="55" ht="18.75" customHeight="1">
      <c r="A55" s="44"/>
      <c r="B55" s="37"/>
      <c r="C55" s="37"/>
      <c r="D55" s="37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ht="12.75" customHeight="1">
      <c r="A56" s="4"/>
      <c r="C56" s="5"/>
    </row>
    <row r="57" ht="12.75" customHeight="1">
      <c r="A57" s="4"/>
      <c r="C57" s="5"/>
    </row>
    <row r="58" ht="12.75" customHeight="1">
      <c r="A58" s="4"/>
      <c r="C58" s="5"/>
    </row>
    <row r="59" ht="12.75" customHeight="1">
      <c r="A59" s="4"/>
      <c r="C59" s="5"/>
    </row>
    <row r="60" ht="12.75" customHeight="1">
      <c r="A60" s="4"/>
      <c r="C60" s="5"/>
    </row>
    <row r="61" ht="12.75" customHeight="1">
      <c r="A61" s="4"/>
      <c r="C61" s="5"/>
    </row>
    <row r="62" ht="12.75" customHeight="1">
      <c r="A62" s="4"/>
      <c r="C62" s="5"/>
    </row>
    <row r="63" ht="12.75" customHeight="1">
      <c r="A63" s="4"/>
      <c r="C63" s="5"/>
    </row>
    <row r="64" ht="12.75" customHeight="1">
      <c r="A64" s="4"/>
      <c r="C64" s="5"/>
    </row>
    <row r="65" ht="12.75" customHeight="1">
      <c r="A65" s="4"/>
      <c r="C65" s="5"/>
    </row>
    <row r="66" ht="12.75" customHeight="1">
      <c r="A66" s="4"/>
      <c r="C66" s="5"/>
    </row>
    <row r="67" ht="12.75" customHeight="1">
      <c r="A67" s="4"/>
      <c r="C67" s="5"/>
    </row>
    <row r="68" ht="12.75" customHeight="1">
      <c r="A68" s="4"/>
      <c r="C68" s="5"/>
    </row>
    <row r="69" ht="12.75" customHeight="1">
      <c r="A69" s="4"/>
      <c r="C69" s="5"/>
    </row>
    <row r="70" ht="12.75" customHeight="1">
      <c r="A70" s="4"/>
      <c r="C70" s="5"/>
    </row>
    <row r="71" ht="12.75" customHeight="1">
      <c r="A71" s="4"/>
      <c r="C71" s="5"/>
    </row>
    <row r="72" ht="12.75" customHeight="1">
      <c r="A72" s="4"/>
      <c r="C72" s="5"/>
    </row>
    <row r="73" ht="12.75" customHeight="1">
      <c r="A73" s="4"/>
      <c r="C73" s="5"/>
    </row>
    <row r="74" ht="12.75" customHeight="1">
      <c r="A74" s="4"/>
      <c r="C74" s="5"/>
    </row>
    <row r="75" ht="12.75" customHeight="1">
      <c r="A75" s="4"/>
      <c r="C75" s="5"/>
    </row>
    <row r="76" ht="12.75" customHeight="1">
      <c r="A76" s="4"/>
      <c r="C76" s="5"/>
    </row>
    <row r="77" ht="12.75" customHeight="1">
      <c r="A77" s="4"/>
      <c r="C77" s="5"/>
    </row>
    <row r="78" ht="12.75" customHeight="1">
      <c r="A78" s="4"/>
      <c r="C78" s="5"/>
    </row>
    <row r="79" ht="12.75" customHeight="1">
      <c r="A79" s="4"/>
      <c r="C79" s="5"/>
    </row>
    <row r="80" ht="12.75" customHeight="1">
      <c r="A80" s="4"/>
      <c r="C80" s="5"/>
    </row>
    <row r="81" ht="12.75" customHeight="1">
      <c r="A81" s="4"/>
      <c r="C81" s="5"/>
    </row>
    <row r="82" ht="12.75" customHeight="1">
      <c r="A82" s="4"/>
      <c r="C82" s="5"/>
    </row>
    <row r="83" ht="12.75" customHeight="1">
      <c r="A83" s="4"/>
      <c r="C83" s="5"/>
    </row>
    <row r="84" ht="12.75" customHeight="1">
      <c r="A84" s="4"/>
      <c r="C84" s="5"/>
    </row>
    <row r="85" ht="12.75" customHeight="1">
      <c r="A85" s="4"/>
      <c r="C85" s="5"/>
    </row>
    <row r="86" ht="12.75" customHeight="1">
      <c r="D86" s="11"/>
      <c r="E86" s="95"/>
      <c r="F86" s="11"/>
      <c r="G86" s="11"/>
      <c r="H86" s="11"/>
      <c r="I86" s="4"/>
      <c r="K86" s="5"/>
    </row>
    <row r="87" ht="12.75" customHeight="1">
      <c r="D87" s="11"/>
      <c r="E87" s="95"/>
      <c r="F87" s="11"/>
      <c r="G87" s="11"/>
      <c r="H87" s="11"/>
      <c r="I87" s="4"/>
      <c r="K87" s="5"/>
    </row>
    <row r="88" ht="12.75" customHeight="1">
      <c r="D88" s="11"/>
      <c r="E88" s="95"/>
      <c r="F88" s="11"/>
      <c r="G88" s="11"/>
      <c r="H88" s="11"/>
      <c r="I88" s="4"/>
      <c r="K88" s="5"/>
    </row>
    <row r="89" ht="12.75" customHeight="1">
      <c r="D89" s="11"/>
      <c r="E89" s="95"/>
      <c r="F89" s="11"/>
      <c r="G89" s="11"/>
      <c r="H89" s="11"/>
      <c r="I89" s="4"/>
      <c r="K89" s="5"/>
    </row>
    <row r="90" ht="12.75" customHeight="1">
      <c r="D90" s="11"/>
      <c r="E90" s="95"/>
      <c r="F90" s="11"/>
      <c r="G90" s="11"/>
      <c r="H90" s="11"/>
      <c r="I90" s="4"/>
      <c r="K90" s="5"/>
    </row>
    <row r="91" ht="12.75" customHeight="1">
      <c r="D91" s="11"/>
      <c r="E91" s="95"/>
      <c r="F91" s="11"/>
      <c r="G91" s="11"/>
      <c r="H91" s="11"/>
      <c r="I91" s="4"/>
      <c r="K91" s="5"/>
    </row>
    <row r="92" ht="12.75" customHeight="1">
      <c r="D92" s="11"/>
      <c r="E92" s="95"/>
      <c r="F92" s="11"/>
      <c r="G92" s="11"/>
      <c r="H92" s="11"/>
      <c r="I92" s="4"/>
      <c r="K92" s="5"/>
    </row>
    <row r="93" ht="12.75" customHeight="1">
      <c r="D93" s="11"/>
      <c r="E93" s="95"/>
      <c r="F93" s="11"/>
      <c r="G93" s="11"/>
      <c r="H93" s="11"/>
      <c r="I93" s="4"/>
      <c r="K93" s="5"/>
    </row>
    <row r="94" ht="12.75" customHeight="1">
      <c r="D94" s="11"/>
      <c r="E94" s="95"/>
      <c r="F94" s="11"/>
      <c r="G94" s="11"/>
      <c r="H94" s="11"/>
      <c r="I94" s="4"/>
      <c r="K94" s="5"/>
    </row>
    <row r="95" ht="12.75" customHeight="1">
      <c r="D95" s="11"/>
      <c r="E95" s="95"/>
      <c r="F95" s="11"/>
      <c r="G95" s="11"/>
      <c r="H95" s="11"/>
      <c r="I95" s="4"/>
      <c r="K95" s="5"/>
    </row>
    <row r="96" ht="12.75" customHeight="1">
      <c r="D96" s="11"/>
      <c r="E96" s="95"/>
      <c r="F96" s="11"/>
      <c r="G96" s="11"/>
      <c r="H96" s="11"/>
      <c r="I96" s="4"/>
      <c r="K96" s="5"/>
    </row>
    <row r="97" ht="12.75" customHeight="1">
      <c r="D97" s="11"/>
      <c r="E97" s="95"/>
      <c r="F97" s="11"/>
      <c r="G97" s="11"/>
      <c r="H97" s="11"/>
      <c r="I97" s="4"/>
      <c r="K97" s="5"/>
    </row>
    <row r="98" ht="12.75" customHeight="1">
      <c r="D98" s="11"/>
      <c r="E98" s="95"/>
      <c r="F98" s="11"/>
      <c r="G98" s="11"/>
      <c r="H98" s="11"/>
      <c r="I98" s="4"/>
      <c r="K98" s="5"/>
    </row>
    <row r="99" ht="12.75" customHeight="1">
      <c r="D99" s="11"/>
      <c r="E99" s="95"/>
      <c r="F99" s="11"/>
      <c r="G99" s="11"/>
      <c r="H99" s="11"/>
      <c r="I99" s="4"/>
      <c r="K99" s="5"/>
    </row>
    <row r="100" ht="12.75" customHeight="1">
      <c r="D100" s="11"/>
      <c r="E100" s="95"/>
      <c r="F100" s="11"/>
      <c r="G100" s="11"/>
      <c r="H100" s="11"/>
      <c r="I100" s="4"/>
      <c r="K100" s="5"/>
    </row>
    <row r="101" ht="12.75" customHeight="1">
      <c r="D101" s="11"/>
      <c r="E101" s="95"/>
      <c r="F101" s="11"/>
      <c r="G101" s="11"/>
      <c r="H101" s="11"/>
      <c r="I101" s="4"/>
      <c r="K101" s="5"/>
    </row>
    <row r="102" ht="12.75" customHeight="1">
      <c r="D102" s="11"/>
      <c r="E102" s="95"/>
      <c r="F102" s="11"/>
      <c r="G102" s="11"/>
      <c r="H102" s="11"/>
      <c r="I102" s="4"/>
      <c r="K102" s="5"/>
    </row>
    <row r="103" ht="12.75" customHeight="1">
      <c r="D103" s="11"/>
      <c r="E103" s="95"/>
      <c r="F103" s="11"/>
      <c r="G103" s="11"/>
      <c r="H103" s="11"/>
      <c r="I103" s="4"/>
      <c r="K103" s="5"/>
    </row>
    <row r="104" ht="12.75" customHeight="1">
      <c r="D104" s="11"/>
      <c r="E104" s="95"/>
      <c r="F104" s="11"/>
      <c r="G104" s="11"/>
      <c r="H104" s="11"/>
      <c r="I104" s="4"/>
      <c r="K104" s="5"/>
    </row>
    <row r="105" ht="12.75" customHeight="1">
      <c r="D105" s="11"/>
      <c r="E105" s="95"/>
      <c r="F105" s="11"/>
      <c r="G105" s="11"/>
      <c r="H105" s="11"/>
      <c r="I105" s="4"/>
      <c r="K105" s="5"/>
    </row>
    <row r="106" ht="12.75" customHeight="1">
      <c r="D106" s="11"/>
      <c r="E106" s="95"/>
      <c r="F106" s="11"/>
      <c r="G106" s="11"/>
      <c r="H106" s="11"/>
      <c r="I106" s="4"/>
      <c r="K106" s="5"/>
    </row>
    <row r="107" ht="12.75" customHeight="1">
      <c r="D107" s="11"/>
      <c r="E107" s="95"/>
      <c r="F107" s="11"/>
      <c r="G107" s="11"/>
      <c r="H107" s="11"/>
      <c r="I107" s="4"/>
      <c r="K107" s="5"/>
    </row>
    <row r="108" ht="12.75" customHeight="1">
      <c r="D108" s="11"/>
      <c r="E108" s="95"/>
      <c r="F108" s="11"/>
      <c r="G108" s="11"/>
      <c r="H108" s="11"/>
      <c r="I108" s="4"/>
      <c r="K108" s="5"/>
    </row>
    <row r="109" ht="12.75" customHeight="1">
      <c r="D109" s="11"/>
      <c r="E109" s="95"/>
      <c r="F109" s="11"/>
      <c r="G109" s="11"/>
      <c r="H109" s="11"/>
      <c r="I109" s="4"/>
      <c r="K109" s="5"/>
    </row>
    <row r="110" ht="12.75" customHeight="1">
      <c r="D110" s="11"/>
      <c r="E110" s="95"/>
      <c r="F110" s="11"/>
      <c r="G110" s="11"/>
      <c r="H110" s="11"/>
      <c r="I110" s="4"/>
      <c r="K110" s="5"/>
    </row>
    <row r="111" ht="12.75" customHeight="1">
      <c r="D111" s="11"/>
      <c r="E111" s="95"/>
      <c r="F111" s="11"/>
      <c r="G111" s="11"/>
      <c r="H111" s="11"/>
      <c r="I111" s="4"/>
      <c r="K111" s="5"/>
    </row>
    <row r="112" ht="12.75" customHeight="1">
      <c r="D112" s="11"/>
      <c r="E112" s="95"/>
      <c r="F112" s="11"/>
      <c r="G112" s="11"/>
      <c r="H112" s="11"/>
      <c r="I112" s="4"/>
      <c r="K112" s="5"/>
    </row>
    <row r="113" ht="12.75" customHeight="1">
      <c r="D113" s="11"/>
      <c r="E113" s="95"/>
      <c r="F113" s="11"/>
      <c r="G113" s="11"/>
      <c r="H113" s="11"/>
      <c r="I113" s="4"/>
      <c r="K113" s="5"/>
    </row>
    <row r="114" ht="12.75" customHeight="1">
      <c r="D114" s="11"/>
      <c r="E114" s="95"/>
      <c r="F114" s="11"/>
      <c r="G114" s="11"/>
      <c r="H114" s="11"/>
      <c r="I114" s="4"/>
      <c r="K114" s="5"/>
    </row>
    <row r="115" ht="12.75" customHeight="1">
      <c r="D115" s="11"/>
      <c r="E115" s="95"/>
      <c r="F115" s="11"/>
      <c r="G115" s="11"/>
      <c r="H115" s="11"/>
      <c r="I115" s="4"/>
      <c r="K115" s="5"/>
    </row>
    <row r="116" ht="12.75" customHeight="1">
      <c r="D116" s="11"/>
      <c r="E116" s="95"/>
      <c r="F116" s="11"/>
      <c r="G116" s="11"/>
      <c r="H116" s="11"/>
      <c r="I116" s="4"/>
      <c r="K116" s="5"/>
    </row>
    <row r="117" ht="12.75" customHeight="1">
      <c r="D117" s="11"/>
      <c r="E117" s="95"/>
      <c r="F117" s="11"/>
      <c r="G117" s="11"/>
      <c r="H117" s="11"/>
      <c r="I117" s="4"/>
      <c r="K117" s="5"/>
    </row>
    <row r="118" ht="12.75" customHeight="1">
      <c r="D118" s="11"/>
      <c r="E118" s="95"/>
      <c r="F118" s="11"/>
      <c r="G118" s="11"/>
      <c r="H118" s="11"/>
      <c r="I118" s="4"/>
      <c r="K118" s="5"/>
    </row>
    <row r="119" ht="12.75" customHeight="1">
      <c r="D119" s="11"/>
      <c r="E119" s="95"/>
      <c r="F119" s="11"/>
      <c r="G119" s="11"/>
      <c r="H119" s="11"/>
      <c r="I119" s="4"/>
      <c r="K119" s="5"/>
    </row>
    <row r="120" ht="12.75" customHeight="1">
      <c r="D120" s="11"/>
      <c r="E120" s="95"/>
      <c r="F120" s="11"/>
      <c r="G120" s="11"/>
      <c r="H120" s="11"/>
      <c r="I120" s="4"/>
      <c r="K120" s="5"/>
    </row>
    <row r="121" ht="12.75" customHeight="1">
      <c r="D121" s="11"/>
      <c r="E121" s="95"/>
      <c r="F121" s="11"/>
      <c r="G121" s="11"/>
      <c r="H121" s="11"/>
      <c r="I121" s="4"/>
      <c r="K121" s="5"/>
    </row>
    <row r="122" ht="12.75" customHeight="1">
      <c r="D122" s="11"/>
      <c r="E122" s="95"/>
      <c r="F122" s="11"/>
      <c r="G122" s="11"/>
      <c r="H122" s="11"/>
      <c r="I122" s="4"/>
      <c r="K122" s="5"/>
    </row>
    <row r="123" ht="12.75" customHeight="1">
      <c r="D123" s="11"/>
      <c r="E123" s="95"/>
      <c r="F123" s="11"/>
      <c r="G123" s="11"/>
      <c r="H123" s="11"/>
      <c r="I123" s="4"/>
      <c r="K123" s="5"/>
    </row>
    <row r="124" ht="12.75" customHeight="1">
      <c r="D124" s="11"/>
      <c r="E124" s="95"/>
      <c r="F124" s="11"/>
      <c r="G124" s="11"/>
      <c r="H124" s="11"/>
      <c r="I124" s="4"/>
      <c r="K124" s="5"/>
    </row>
    <row r="125" ht="12.75" customHeight="1">
      <c r="D125" s="11"/>
      <c r="E125" s="95"/>
      <c r="F125" s="11"/>
      <c r="G125" s="11"/>
      <c r="H125" s="11"/>
      <c r="I125" s="4"/>
      <c r="K125" s="5"/>
    </row>
    <row r="126" ht="12.75" customHeight="1">
      <c r="D126" s="11"/>
      <c r="E126" s="95"/>
      <c r="F126" s="11"/>
      <c r="G126" s="11"/>
      <c r="H126" s="11"/>
      <c r="I126" s="4"/>
      <c r="K126" s="5"/>
    </row>
    <row r="127" ht="12.75" customHeight="1">
      <c r="D127" s="11"/>
      <c r="E127" s="95"/>
      <c r="F127" s="11"/>
      <c r="G127" s="11"/>
      <c r="H127" s="11"/>
      <c r="I127" s="4"/>
      <c r="K127" s="5"/>
    </row>
    <row r="128" ht="12.75" customHeight="1">
      <c r="D128" s="11"/>
      <c r="E128" s="95"/>
      <c r="F128" s="11"/>
      <c r="G128" s="11"/>
      <c r="H128" s="11"/>
      <c r="I128" s="4"/>
      <c r="K128" s="5"/>
    </row>
    <row r="129" ht="12.75" customHeight="1">
      <c r="D129" s="11"/>
      <c r="E129" s="95"/>
      <c r="F129" s="11"/>
      <c r="G129" s="11"/>
      <c r="H129" s="11"/>
      <c r="I129" s="4"/>
      <c r="K129" s="5"/>
    </row>
    <row r="130" ht="12.75" customHeight="1">
      <c r="D130" s="11"/>
      <c r="E130" s="95"/>
      <c r="F130" s="11"/>
      <c r="G130" s="11"/>
      <c r="H130" s="11"/>
      <c r="I130" s="4"/>
      <c r="K130" s="5"/>
    </row>
    <row r="131" ht="12.75" customHeight="1">
      <c r="D131" s="11"/>
      <c r="E131" s="95"/>
      <c r="F131" s="11"/>
      <c r="G131" s="11"/>
      <c r="H131" s="11"/>
      <c r="I131" s="4"/>
      <c r="K131" s="5"/>
    </row>
    <row r="132" ht="12.75" customHeight="1">
      <c r="D132" s="11"/>
      <c r="E132" s="95"/>
      <c r="F132" s="11"/>
      <c r="G132" s="11"/>
      <c r="H132" s="11"/>
      <c r="I132" s="4"/>
      <c r="K132" s="5"/>
    </row>
    <row r="133" ht="12.75" customHeight="1">
      <c r="D133" s="11"/>
      <c r="E133" s="95"/>
      <c r="F133" s="11"/>
      <c r="G133" s="11"/>
      <c r="H133" s="11"/>
      <c r="I133" s="4"/>
      <c r="K133" s="5"/>
    </row>
    <row r="134" ht="12.75" customHeight="1">
      <c r="D134" s="11"/>
      <c r="E134" s="95"/>
      <c r="F134" s="11"/>
      <c r="G134" s="11"/>
      <c r="H134" s="11"/>
      <c r="I134" s="4"/>
      <c r="K134" s="5"/>
    </row>
    <row r="135" ht="12.75" customHeight="1">
      <c r="D135" s="11"/>
      <c r="E135" s="95"/>
      <c r="F135" s="11"/>
      <c r="G135" s="11"/>
      <c r="H135" s="11"/>
      <c r="I135" s="4"/>
      <c r="K135" s="5"/>
    </row>
    <row r="136" ht="12.75" customHeight="1">
      <c r="D136" s="11"/>
      <c r="E136" s="95"/>
      <c r="F136" s="11"/>
      <c r="G136" s="11"/>
      <c r="H136" s="11"/>
      <c r="I136" s="4"/>
      <c r="K136" s="5"/>
    </row>
    <row r="137" ht="12.75" customHeight="1">
      <c r="D137" s="11"/>
      <c r="E137" s="95"/>
      <c r="F137" s="11"/>
      <c r="G137" s="11"/>
      <c r="H137" s="11"/>
      <c r="I137" s="4"/>
      <c r="K137" s="5"/>
    </row>
    <row r="138" ht="12.75" customHeight="1">
      <c r="D138" s="11"/>
      <c r="E138" s="95"/>
      <c r="F138" s="11"/>
      <c r="G138" s="11"/>
      <c r="H138" s="11"/>
      <c r="I138" s="4"/>
      <c r="K138" s="5"/>
    </row>
    <row r="139" ht="12.75" customHeight="1">
      <c r="D139" s="11"/>
      <c r="E139" s="95"/>
      <c r="F139" s="11"/>
      <c r="G139" s="11"/>
      <c r="H139" s="11"/>
      <c r="I139" s="4"/>
      <c r="K139" s="5"/>
    </row>
    <row r="140" ht="12.75" customHeight="1">
      <c r="D140" s="11"/>
      <c r="E140" s="95"/>
      <c r="F140" s="11"/>
      <c r="G140" s="11"/>
      <c r="H140" s="11"/>
      <c r="I140" s="4"/>
      <c r="K140" s="5"/>
    </row>
    <row r="141" ht="12.75" customHeight="1">
      <c r="D141" s="11"/>
      <c r="E141" s="95"/>
      <c r="F141" s="11"/>
      <c r="G141" s="11"/>
      <c r="H141" s="11"/>
      <c r="I141" s="4"/>
      <c r="K141" s="5"/>
    </row>
    <row r="142" ht="12.75" customHeight="1">
      <c r="D142" s="11"/>
      <c r="E142" s="95"/>
      <c r="F142" s="11"/>
      <c r="G142" s="11"/>
      <c r="H142" s="11"/>
      <c r="I142" s="4"/>
      <c r="K142" s="5"/>
    </row>
    <row r="143" ht="12.75" customHeight="1">
      <c r="D143" s="11"/>
      <c r="E143" s="95"/>
      <c r="F143" s="11"/>
      <c r="G143" s="11"/>
      <c r="H143" s="11"/>
      <c r="I143" s="4"/>
      <c r="K143" s="5"/>
    </row>
    <row r="144" ht="12.75" customHeight="1">
      <c r="D144" s="11"/>
      <c r="E144" s="95"/>
      <c r="F144" s="11"/>
      <c r="G144" s="11"/>
      <c r="H144" s="11"/>
      <c r="I144" s="4"/>
      <c r="K144" s="5"/>
    </row>
    <row r="145" ht="12.75" customHeight="1">
      <c r="D145" s="11"/>
      <c r="E145" s="95"/>
      <c r="F145" s="11"/>
      <c r="G145" s="11"/>
      <c r="H145" s="11"/>
      <c r="I145" s="4"/>
      <c r="K145" s="5"/>
    </row>
    <row r="146" ht="12.75" customHeight="1">
      <c r="D146" s="11"/>
      <c r="E146" s="95"/>
      <c r="F146" s="11"/>
      <c r="G146" s="11"/>
      <c r="H146" s="11"/>
      <c r="I146" s="4"/>
      <c r="K146" s="5"/>
    </row>
    <row r="147" ht="12.75" customHeight="1">
      <c r="D147" s="11"/>
      <c r="E147" s="95"/>
      <c r="F147" s="11"/>
      <c r="G147" s="11"/>
      <c r="H147" s="11"/>
      <c r="I147" s="4"/>
      <c r="K147" s="5"/>
    </row>
    <row r="148" ht="12.75" customHeight="1">
      <c r="D148" s="11"/>
      <c r="E148" s="95"/>
      <c r="F148" s="11"/>
      <c r="G148" s="11"/>
      <c r="H148" s="11"/>
      <c r="I148" s="4"/>
      <c r="K148" s="5"/>
    </row>
    <row r="149" ht="12.75" customHeight="1">
      <c r="D149" s="11"/>
      <c r="E149" s="95"/>
      <c r="F149" s="11"/>
      <c r="G149" s="11"/>
      <c r="H149" s="11"/>
      <c r="I149" s="4"/>
      <c r="K149" s="5"/>
    </row>
    <row r="150" ht="12.75" customHeight="1">
      <c r="D150" s="11"/>
      <c r="E150" s="95"/>
      <c r="F150" s="11"/>
      <c r="G150" s="11"/>
      <c r="H150" s="11"/>
      <c r="I150" s="4"/>
      <c r="K150" s="5"/>
    </row>
    <row r="151" ht="12.75" customHeight="1">
      <c r="D151" s="11"/>
      <c r="E151" s="95"/>
      <c r="F151" s="11"/>
      <c r="G151" s="11"/>
      <c r="H151" s="11"/>
      <c r="I151" s="4"/>
      <c r="K151" s="5"/>
    </row>
    <row r="152" ht="12.75" customHeight="1">
      <c r="D152" s="11"/>
      <c r="E152" s="95"/>
      <c r="F152" s="11"/>
      <c r="G152" s="11"/>
      <c r="H152" s="11"/>
      <c r="I152" s="4"/>
      <c r="K152" s="5"/>
    </row>
    <row r="153" ht="12.75" customHeight="1">
      <c r="D153" s="11"/>
      <c r="E153" s="95"/>
      <c r="F153" s="11"/>
      <c r="G153" s="11"/>
      <c r="H153" s="11"/>
      <c r="I153" s="4"/>
      <c r="K153" s="5"/>
    </row>
    <row r="154" ht="12.75" customHeight="1">
      <c r="D154" s="11"/>
      <c r="E154" s="95"/>
      <c r="F154" s="11"/>
      <c r="G154" s="11"/>
      <c r="H154" s="11"/>
      <c r="I154" s="4"/>
      <c r="K154" s="5"/>
    </row>
    <row r="155" ht="12.75" customHeight="1">
      <c r="D155" s="11"/>
      <c r="E155" s="95"/>
      <c r="F155" s="11"/>
      <c r="G155" s="11"/>
      <c r="H155" s="11"/>
      <c r="I155" s="4"/>
      <c r="K155" s="5"/>
    </row>
    <row r="156" ht="12.75" customHeight="1">
      <c r="D156" s="11"/>
      <c r="E156" s="95"/>
      <c r="F156" s="11"/>
      <c r="G156" s="11"/>
      <c r="H156" s="11"/>
      <c r="I156" s="4"/>
      <c r="K156" s="5"/>
    </row>
    <row r="157" ht="12.75" customHeight="1">
      <c r="D157" s="11"/>
      <c r="E157" s="95"/>
      <c r="F157" s="11"/>
      <c r="G157" s="11"/>
      <c r="H157" s="11"/>
      <c r="I157" s="4"/>
      <c r="K157" s="5"/>
    </row>
    <row r="158" ht="12.75" customHeight="1">
      <c r="D158" s="11"/>
      <c r="E158" s="95"/>
      <c r="F158" s="11"/>
      <c r="G158" s="11"/>
      <c r="H158" s="11"/>
      <c r="I158" s="4"/>
      <c r="K158" s="5"/>
    </row>
    <row r="159" ht="12.75" customHeight="1">
      <c r="D159" s="11"/>
      <c r="E159" s="95"/>
      <c r="F159" s="11"/>
      <c r="G159" s="11"/>
      <c r="H159" s="11"/>
      <c r="I159" s="4"/>
      <c r="K159" s="5"/>
    </row>
    <row r="160" ht="12.75" customHeight="1">
      <c r="D160" s="11"/>
      <c r="E160" s="95"/>
      <c r="F160" s="11"/>
      <c r="G160" s="11"/>
      <c r="H160" s="11"/>
      <c r="I160" s="4"/>
      <c r="K160" s="5"/>
    </row>
    <row r="161" ht="12.75" customHeight="1">
      <c r="D161" s="11"/>
      <c r="E161" s="95"/>
      <c r="F161" s="11"/>
      <c r="G161" s="11"/>
      <c r="H161" s="11"/>
      <c r="I161" s="4"/>
      <c r="K161" s="5"/>
    </row>
    <row r="162" ht="12.75" customHeight="1">
      <c r="D162" s="11"/>
      <c r="E162" s="95"/>
      <c r="F162" s="11"/>
      <c r="G162" s="11"/>
      <c r="H162" s="11"/>
      <c r="I162" s="4"/>
      <c r="K162" s="5"/>
    </row>
    <row r="163" ht="12.75" customHeight="1">
      <c r="D163" s="11"/>
      <c r="E163" s="95"/>
      <c r="F163" s="11"/>
      <c r="G163" s="11"/>
      <c r="H163" s="11"/>
      <c r="I163" s="4"/>
      <c r="K163" s="5"/>
    </row>
    <row r="164" ht="12.75" customHeight="1">
      <c r="D164" s="11"/>
      <c r="E164" s="95"/>
      <c r="F164" s="11"/>
      <c r="G164" s="11"/>
      <c r="H164" s="11"/>
      <c r="I164" s="4"/>
      <c r="K164" s="5"/>
    </row>
    <row r="165" ht="12.75" customHeight="1">
      <c r="D165" s="11"/>
      <c r="E165" s="95"/>
      <c r="F165" s="11"/>
      <c r="G165" s="11"/>
      <c r="H165" s="11"/>
      <c r="I165" s="4"/>
      <c r="K165" s="5"/>
    </row>
    <row r="166" ht="12.75" customHeight="1">
      <c r="D166" s="11"/>
      <c r="E166" s="95"/>
      <c r="F166" s="11"/>
      <c r="G166" s="11"/>
      <c r="H166" s="11"/>
      <c r="I166" s="4"/>
      <c r="K166" s="5"/>
    </row>
    <row r="167" ht="12.75" customHeight="1">
      <c r="D167" s="11"/>
      <c r="E167" s="95"/>
      <c r="F167" s="11"/>
      <c r="G167" s="11"/>
      <c r="H167" s="11"/>
      <c r="I167" s="4"/>
      <c r="K167" s="5"/>
    </row>
    <row r="168" ht="12.75" customHeight="1">
      <c r="D168" s="11"/>
      <c r="E168" s="95"/>
      <c r="F168" s="11"/>
      <c r="G168" s="11"/>
      <c r="H168" s="11"/>
      <c r="I168" s="4"/>
      <c r="K168" s="5"/>
    </row>
    <row r="169" ht="12.75" customHeight="1">
      <c r="D169" s="11"/>
      <c r="E169" s="95"/>
      <c r="F169" s="11"/>
      <c r="G169" s="11"/>
      <c r="H169" s="11"/>
      <c r="I169" s="4"/>
      <c r="K169" s="5"/>
    </row>
    <row r="170" ht="12.75" customHeight="1">
      <c r="D170" s="11"/>
      <c r="E170" s="95"/>
      <c r="F170" s="11"/>
      <c r="G170" s="11"/>
      <c r="H170" s="11"/>
      <c r="I170" s="4"/>
      <c r="K170" s="5"/>
    </row>
    <row r="171" ht="12.75" customHeight="1">
      <c r="D171" s="11"/>
      <c r="E171" s="95"/>
      <c r="F171" s="11"/>
      <c r="G171" s="11"/>
      <c r="H171" s="11"/>
      <c r="I171" s="4"/>
      <c r="K171" s="5"/>
    </row>
    <row r="172" ht="12.75" customHeight="1">
      <c r="D172" s="11"/>
      <c r="E172" s="95"/>
      <c r="F172" s="11"/>
      <c r="G172" s="11"/>
      <c r="H172" s="11"/>
      <c r="I172" s="4"/>
      <c r="K172" s="5"/>
    </row>
    <row r="173" ht="12.75" customHeight="1">
      <c r="D173" s="11"/>
      <c r="E173" s="95"/>
      <c r="F173" s="11"/>
      <c r="G173" s="11"/>
      <c r="H173" s="11"/>
      <c r="I173" s="4"/>
      <c r="K173" s="5"/>
    </row>
    <row r="174" ht="12.75" customHeight="1">
      <c r="D174" s="11"/>
      <c r="E174" s="95"/>
      <c r="F174" s="11"/>
      <c r="G174" s="11"/>
      <c r="H174" s="11"/>
      <c r="I174" s="4"/>
      <c r="K174" s="5"/>
    </row>
    <row r="175" ht="12.75" customHeight="1">
      <c r="D175" s="11"/>
      <c r="E175" s="95"/>
      <c r="F175" s="11"/>
      <c r="G175" s="11"/>
      <c r="H175" s="11"/>
      <c r="I175" s="4"/>
      <c r="K175" s="5"/>
    </row>
    <row r="176" ht="12.75" customHeight="1">
      <c r="D176" s="11"/>
      <c r="E176" s="95"/>
      <c r="F176" s="11"/>
      <c r="G176" s="11"/>
      <c r="H176" s="11"/>
      <c r="I176" s="4"/>
      <c r="K176" s="5"/>
    </row>
    <row r="177" ht="12.75" customHeight="1">
      <c r="D177" s="11"/>
      <c r="E177" s="95"/>
      <c r="F177" s="11"/>
      <c r="G177" s="11"/>
      <c r="H177" s="11"/>
      <c r="I177" s="4"/>
      <c r="K177" s="5"/>
    </row>
    <row r="178" ht="12.75" customHeight="1">
      <c r="D178" s="11"/>
      <c r="E178" s="95"/>
      <c r="F178" s="11"/>
      <c r="G178" s="11"/>
      <c r="H178" s="11"/>
      <c r="I178" s="4"/>
      <c r="K178" s="5"/>
    </row>
    <row r="179" ht="12.75" customHeight="1">
      <c r="D179" s="11"/>
      <c r="E179" s="95"/>
      <c r="F179" s="11"/>
      <c r="G179" s="11"/>
      <c r="H179" s="11"/>
      <c r="I179" s="4"/>
      <c r="K179" s="5"/>
    </row>
    <row r="180" ht="12.75" customHeight="1">
      <c r="D180" s="11"/>
      <c r="E180" s="95"/>
      <c r="F180" s="11"/>
      <c r="G180" s="11"/>
      <c r="H180" s="11"/>
      <c r="I180" s="4"/>
      <c r="K180" s="5"/>
    </row>
    <row r="181" ht="12.75" customHeight="1">
      <c r="D181" s="11"/>
      <c r="E181" s="95"/>
      <c r="F181" s="11"/>
      <c r="G181" s="11"/>
      <c r="H181" s="11"/>
      <c r="I181" s="4"/>
      <c r="K181" s="5"/>
    </row>
    <row r="182" ht="12.75" customHeight="1">
      <c r="D182" s="11"/>
      <c r="E182" s="95"/>
      <c r="F182" s="11"/>
      <c r="G182" s="11"/>
      <c r="H182" s="11"/>
      <c r="I182" s="4"/>
      <c r="K182" s="5"/>
    </row>
    <row r="183" ht="12.75" customHeight="1">
      <c r="D183" s="11"/>
      <c r="E183" s="95"/>
      <c r="F183" s="11"/>
      <c r="G183" s="11"/>
      <c r="H183" s="11"/>
      <c r="I183" s="4"/>
      <c r="K183" s="5"/>
    </row>
    <row r="184" ht="12.75" customHeight="1">
      <c r="D184" s="11"/>
      <c r="E184" s="95"/>
      <c r="F184" s="11"/>
      <c r="G184" s="11"/>
      <c r="H184" s="11"/>
      <c r="I184" s="4"/>
      <c r="K184" s="5"/>
    </row>
    <row r="185" ht="12.75" customHeight="1">
      <c r="D185" s="11"/>
      <c r="E185" s="95"/>
      <c r="F185" s="11"/>
      <c r="G185" s="11"/>
      <c r="H185" s="11"/>
      <c r="I185" s="4"/>
      <c r="K185" s="5"/>
    </row>
    <row r="186" ht="12.75" customHeight="1">
      <c r="D186" s="11"/>
      <c r="E186" s="95"/>
      <c r="F186" s="11"/>
      <c r="G186" s="11"/>
      <c r="H186" s="11"/>
      <c r="I186" s="4"/>
      <c r="K186" s="5"/>
    </row>
    <row r="187" ht="12.75" customHeight="1">
      <c r="D187" s="11"/>
      <c r="E187" s="95"/>
      <c r="F187" s="11"/>
      <c r="G187" s="11"/>
      <c r="H187" s="11"/>
      <c r="I187" s="4"/>
      <c r="K187" s="5"/>
    </row>
    <row r="188" ht="12.75" customHeight="1">
      <c r="D188" s="11"/>
      <c r="E188" s="95"/>
      <c r="F188" s="11"/>
      <c r="G188" s="11"/>
      <c r="H188" s="11"/>
      <c r="I188" s="4"/>
      <c r="K188" s="5"/>
    </row>
    <row r="189" ht="12.75" customHeight="1">
      <c r="D189" s="11"/>
      <c r="E189" s="95"/>
      <c r="F189" s="11"/>
      <c r="G189" s="11"/>
      <c r="H189" s="11"/>
      <c r="I189" s="4"/>
      <c r="K189" s="5"/>
    </row>
    <row r="190" ht="12.75" customHeight="1">
      <c r="D190" s="11"/>
      <c r="E190" s="95"/>
      <c r="F190" s="11"/>
      <c r="G190" s="11"/>
      <c r="H190" s="11"/>
      <c r="I190" s="4"/>
      <c r="K190" s="5"/>
    </row>
    <row r="191" ht="12.75" customHeight="1">
      <c r="D191" s="11"/>
      <c r="E191" s="95"/>
      <c r="F191" s="11"/>
      <c r="G191" s="11"/>
      <c r="H191" s="11"/>
      <c r="I191" s="4"/>
      <c r="K191" s="5"/>
    </row>
    <row r="192" ht="12.75" customHeight="1">
      <c r="D192" s="11"/>
      <c r="E192" s="95"/>
      <c r="F192" s="11"/>
      <c r="G192" s="11"/>
      <c r="H192" s="11"/>
      <c r="I192" s="4"/>
      <c r="K192" s="5"/>
    </row>
    <row r="193" ht="12.75" customHeight="1">
      <c r="D193" s="11"/>
      <c r="E193" s="95"/>
      <c r="F193" s="11"/>
      <c r="G193" s="11"/>
      <c r="H193" s="11"/>
      <c r="I193" s="4"/>
      <c r="K193" s="5"/>
    </row>
    <row r="194" ht="12.75" customHeight="1">
      <c r="D194" s="11"/>
      <c r="E194" s="95"/>
      <c r="F194" s="11"/>
      <c r="G194" s="11"/>
      <c r="H194" s="11"/>
      <c r="I194" s="4"/>
      <c r="K194" s="5"/>
    </row>
    <row r="195" ht="12.75" customHeight="1">
      <c r="D195" s="11"/>
      <c r="E195" s="95"/>
      <c r="F195" s="11"/>
      <c r="G195" s="11"/>
      <c r="H195" s="11"/>
      <c r="I195" s="4"/>
      <c r="K195" s="5"/>
    </row>
    <row r="196" ht="12.75" customHeight="1">
      <c r="D196" s="11"/>
      <c r="E196" s="95"/>
      <c r="F196" s="11"/>
      <c r="G196" s="11"/>
      <c r="H196" s="11"/>
      <c r="I196" s="4"/>
      <c r="K196" s="5"/>
    </row>
    <row r="197" ht="12.75" customHeight="1">
      <c r="D197" s="11"/>
      <c r="E197" s="95"/>
      <c r="F197" s="11"/>
      <c r="G197" s="11"/>
      <c r="H197" s="11"/>
      <c r="I197" s="4"/>
      <c r="K197" s="5"/>
    </row>
    <row r="198" ht="12.75" customHeight="1">
      <c r="D198" s="11"/>
      <c r="E198" s="95"/>
      <c r="F198" s="11"/>
      <c r="G198" s="11"/>
      <c r="H198" s="11"/>
      <c r="I198" s="4"/>
      <c r="K198" s="5"/>
    </row>
    <row r="199" ht="12.75" customHeight="1">
      <c r="D199" s="11"/>
      <c r="E199" s="95"/>
      <c r="F199" s="11"/>
      <c r="G199" s="11"/>
      <c r="H199" s="11"/>
      <c r="I199" s="4"/>
      <c r="K199" s="5"/>
    </row>
    <row r="200" ht="12.75" customHeight="1">
      <c r="D200" s="11"/>
      <c r="E200" s="95"/>
      <c r="F200" s="11"/>
      <c r="G200" s="11"/>
      <c r="H200" s="11"/>
      <c r="I200" s="4"/>
      <c r="K200" s="5"/>
    </row>
    <row r="201" ht="12.75" customHeight="1">
      <c r="D201" s="11"/>
      <c r="E201" s="95"/>
      <c r="F201" s="11"/>
      <c r="G201" s="11"/>
      <c r="H201" s="11"/>
      <c r="I201" s="4"/>
      <c r="K201" s="5"/>
    </row>
    <row r="202" ht="12.75" customHeight="1">
      <c r="D202" s="11"/>
      <c r="E202" s="95"/>
      <c r="F202" s="11"/>
      <c r="G202" s="11"/>
      <c r="H202" s="11"/>
      <c r="I202" s="4"/>
      <c r="K202" s="5"/>
    </row>
    <row r="203" ht="12.75" customHeight="1">
      <c r="D203" s="11"/>
      <c r="E203" s="95"/>
      <c r="F203" s="11"/>
      <c r="G203" s="11"/>
      <c r="H203" s="11"/>
      <c r="I203" s="4"/>
      <c r="K203" s="5"/>
    </row>
    <row r="204" ht="12.75" customHeight="1">
      <c r="D204" s="11"/>
      <c r="E204" s="95"/>
      <c r="F204" s="11"/>
      <c r="G204" s="11"/>
      <c r="H204" s="11"/>
      <c r="I204" s="4"/>
      <c r="K204" s="5"/>
    </row>
    <row r="205" ht="12.75" customHeight="1">
      <c r="D205" s="11"/>
      <c r="E205" s="95"/>
      <c r="F205" s="11"/>
      <c r="G205" s="11"/>
      <c r="H205" s="11"/>
      <c r="I205" s="4"/>
      <c r="K205" s="5"/>
    </row>
    <row r="206" ht="12.75" customHeight="1">
      <c r="D206" s="11"/>
      <c r="E206" s="95"/>
      <c r="F206" s="11"/>
      <c r="G206" s="11"/>
      <c r="H206" s="11"/>
      <c r="I206" s="4"/>
      <c r="K206" s="5"/>
    </row>
    <row r="207" ht="12.75" customHeight="1">
      <c r="D207" s="11"/>
      <c r="E207" s="95"/>
      <c r="F207" s="11"/>
      <c r="G207" s="11"/>
      <c r="H207" s="11"/>
      <c r="I207" s="4"/>
      <c r="K207" s="5"/>
    </row>
    <row r="208" ht="12.75" customHeight="1">
      <c r="D208" s="11"/>
      <c r="E208" s="95"/>
      <c r="F208" s="11"/>
      <c r="G208" s="11"/>
      <c r="H208" s="11"/>
      <c r="I208" s="4"/>
      <c r="K208" s="5"/>
    </row>
    <row r="209" ht="12.75" customHeight="1">
      <c r="D209" s="11"/>
      <c r="E209" s="95"/>
      <c r="F209" s="11"/>
      <c r="G209" s="11"/>
      <c r="H209" s="11"/>
      <c r="I209" s="4"/>
      <c r="K209" s="5"/>
    </row>
    <row r="210" ht="12.75" customHeight="1">
      <c r="D210" s="11"/>
      <c r="E210" s="95"/>
      <c r="F210" s="11"/>
      <c r="G210" s="11"/>
      <c r="H210" s="11"/>
      <c r="I210" s="4"/>
      <c r="K210" s="5"/>
    </row>
    <row r="211" ht="12.75" customHeight="1">
      <c r="D211" s="11"/>
      <c r="E211" s="95"/>
      <c r="F211" s="11"/>
      <c r="G211" s="11"/>
      <c r="H211" s="11"/>
      <c r="I211" s="4"/>
      <c r="K211" s="5"/>
    </row>
    <row r="212" ht="12.75" customHeight="1">
      <c r="D212" s="11"/>
      <c r="E212" s="95"/>
      <c r="F212" s="11"/>
      <c r="G212" s="11"/>
      <c r="H212" s="11"/>
      <c r="I212" s="4"/>
      <c r="K212" s="5"/>
    </row>
    <row r="213" ht="12.75" customHeight="1">
      <c r="D213" s="11"/>
      <c r="E213" s="95"/>
      <c r="F213" s="11"/>
      <c r="G213" s="11"/>
      <c r="H213" s="11"/>
      <c r="I213" s="4"/>
      <c r="K213" s="5"/>
    </row>
    <row r="214" ht="12.75" customHeight="1">
      <c r="D214" s="11"/>
      <c r="E214" s="95"/>
      <c r="F214" s="11"/>
      <c r="G214" s="11"/>
      <c r="H214" s="11"/>
      <c r="I214" s="4"/>
      <c r="K214" s="5"/>
    </row>
    <row r="215" ht="12.75" customHeight="1">
      <c r="D215" s="11"/>
      <c r="E215" s="95"/>
      <c r="F215" s="11"/>
      <c r="G215" s="11"/>
      <c r="H215" s="11"/>
      <c r="I215" s="4"/>
      <c r="K215" s="5"/>
    </row>
    <row r="216" ht="12.75" customHeight="1">
      <c r="D216" s="11"/>
      <c r="E216" s="95"/>
      <c r="F216" s="11"/>
      <c r="G216" s="11"/>
      <c r="H216" s="11"/>
      <c r="I216" s="4"/>
      <c r="K216" s="5"/>
    </row>
    <row r="217" ht="12.75" customHeight="1">
      <c r="D217" s="11"/>
      <c r="E217" s="95"/>
      <c r="F217" s="11"/>
      <c r="G217" s="11"/>
      <c r="H217" s="11"/>
      <c r="I217" s="4"/>
      <c r="K217" s="5"/>
    </row>
    <row r="218" ht="12.75" customHeight="1">
      <c r="D218" s="11"/>
      <c r="E218" s="95"/>
      <c r="F218" s="11"/>
      <c r="G218" s="11"/>
      <c r="H218" s="11"/>
      <c r="I218" s="4"/>
      <c r="K218" s="5"/>
    </row>
    <row r="219" ht="12.75" customHeight="1">
      <c r="D219" s="11"/>
      <c r="E219" s="95"/>
      <c r="F219" s="11"/>
      <c r="G219" s="11"/>
      <c r="H219" s="11"/>
      <c r="I219" s="4"/>
      <c r="K219" s="5"/>
    </row>
    <row r="220" ht="12.75" customHeight="1">
      <c r="D220" s="11"/>
      <c r="E220" s="95"/>
      <c r="F220" s="11"/>
      <c r="G220" s="11"/>
      <c r="H220" s="11"/>
      <c r="I220" s="4"/>
      <c r="K220" s="5"/>
    </row>
    <row r="221" ht="12.75" customHeight="1">
      <c r="D221" s="11"/>
      <c r="E221" s="95"/>
      <c r="F221" s="11"/>
      <c r="G221" s="11"/>
      <c r="H221" s="11"/>
      <c r="I221" s="4"/>
      <c r="K221" s="5"/>
    </row>
    <row r="222" ht="12.75" customHeight="1">
      <c r="D222" s="11"/>
      <c r="E222" s="95"/>
      <c r="F222" s="11"/>
      <c r="G222" s="11"/>
      <c r="H222" s="11"/>
      <c r="I222" s="4"/>
      <c r="K222" s="5"/>
    </row>
    <row r="223" ht="12.75" customHeight="1">
      <c r="D223" s="11"/>
      <c r="E223" s="95"/>
      <c r="F223" s="11"/>
      <c r="G223" s="11"/>
      <c r="H223" s="11"/>
      <c r="I223" s="4"/>
      <c r="K223" s="5"/>
    </row>
    <row r="224" ht="12.75" customHeight="1">
      <c r="D224" s="11"/>
      <c r="E224" s="95"/>
      <c r="F224" s="11"/>
      <c r="G224" s="11"/>
      <c r="H224" s="11"/>
      <c r="I224" s="4"/>
      <c r="K224" s="5"/>
    </row>
    <row r="225" ht="12.75" customHeight="1">
      <c r="D225" s="11"/>
      <c r="E225" s="95"/>
      <c r="F225" s="11"/>
      <c r="G225" s="11"/>
      <c r="H225" s="11"/>
      <c r="I225" s="4"/>
      <c r="K225" s="5"/>
    </row>
    <row r="226" ht="12.75" customHeight="1">
      <c r="D226" s="11"/>
      <c r="E226" s="95"/>
      <c r="F226" s="11"/>
      <c r="G226" s="11"/>
      <c r="H226" s="11"/>
      <c r="I226" s="4"/>
      <c r="K226" s="5"/>
    </row>
    <row r="227" ht="12.75" customHeight="1">
      <c r="D227" s="11"/>
      <c r="E227" s="95"/>
      <c r="F227" s="11"/>
      <c r="G227" s="11"/>
      <c r="H227" s="11"/>
      <c r="I227" s="4"/>
      <c r="K227" s="5"/>
    </row>
    <row r="228" ht="12.75" customHeight="1">
      <c r="D228" s="11"/>
      <c r="E228" s="95"/>
      <c r="F228" s="11"/>
      <c r="G228" s="11"/>
      <c r="H228" s="11"/>
      <c r="I228" s="4"/>
      <c r="K228" s="5"/>
    </row>
    <row r="229" ht="12.75" customHeight="1">
      <c r="D229" s="11"/>
      <c r="E229" s="95"/>
      <c r="F229" s="11"/>
      <c r="G229" s="11"/>
      <c r="H229" s="11"/>
      <c r="I229" s="4"/>
      <c r="K229" s="5"/>
    </row>
    <row r="230" ht="12.75" customHeight="1">
      <c r="D230" s="11"/>
      <c r="E230" s="95"/>
      <c r="F230" s="11"/>
      <c r="G230" s="11"/>
      <c r="H230" s="11"/>
      <c r="I230" s="4"/>
      <c r="K230" s="5"/>
    </row>
    <row r="231" ht="12.75" customHeight="1">
      <c r="D231" s="11"/>
      <c r="E231" s="95"/>
      <c r="F231" s="11"/>
      <c r="G231" s="11"/>
      <c r="H231" s="11"/>
      <c r="I231" s="4"/>
      <c r="K231" s="5"/>
    </row>
    <row r="232" ht="12.75" customHeight="1">
      <c r="D232" s="11"/>
      <c r="E232" s="95"/>
      <c r="F232" s="11"/>
      <c r="G232" s="11"/>
      <c r="H232" s="11"/>
      <c r="I232" s="4"/>
      <c r="K232" s="5"/>
    </row>
    <row r="233" ht="12.75" customHeight="1">
      <c r="D233" s="11"/>
      <c r="E233" s="95"/>
      <c r="F233" s="11"/>
      <c r="G233" s="11"/>
      <c r="H233" s="11"/>
      <c r="I233" s="4"/>
      <c r="K233" s="5"/>
    </row>
    <row r="234" ht="12.75" customHeight="1">
      <c r="D234" s="11"/>
      <c r="E234" s="95"/>
      <c r="F234" s="11"/>
      <c r="G234" s="11"/>
      <c r="H234" s="11"/>
      <c r="I234" s="4"/>
      <c r="K234" s="5"/>
    </row>
    <row r="235" ht="12.75" customHeight="1">
      <c r="D235" s="11"/>
      <c r="E235" s="95"/>
      <c r="F235" s="11"/>
      <c r="G235" s="11"/>
      <c r="H235" s="11"/>
      <c r="I235" s="4"/>
      <c r="K235" s="5"/>
    </row>
    <row r="236" ht="12.75" customHeight="1">
      <c r="D236" s="11"/>
      <c r="E236" s="95"/>
      <c r="F236" s="11"/>
      <c r="G236" s="11"/>
      <c r="H236" s="11"/>
      <c r="I236" s="4"/>
      <c r="K236" s="5"/>
    </row>
    <row r="237" ht="12.75" customHeight="1">
      <c r="D237" s="11"/>
      <c r="E237" s="95"/>
      <c r="F237" s="11"/>
      <c r="G237" s="11"/>
      <c r="H237" s="11"/>
      <c r="I237" s="4"/>
      <c r="K237" s="5"/>
    </row>
    <row r="238" ht="12.75" customHeight="1">
      <c r="D238" s="11"/>
      <c r="E238" s="95"/>
      <c r="F238" s="11"/>
      <c r="G238" s="11"/>
      <c r="H238" s="11"/>
      <c r="I238" s="4"/>
      <c r="K238" s="5"/>
    </row>
    <row r="239" ht="12.75" customHeight="1">
      <c r="D239" s="11"/>
      <c r="E239" s="95"/>
      <c r="F239" s="11"/>
      <c r="G239" s="11"/>
      <c r="H239" s="11"/>
      <c r="I239" s="4"/>
      <c r="K239" s="5"/>
    </row>
    <row r="240" ht="12.75" customHeight="1">
      <c r="D240" s="11"/>
      <c r="E240" s="95"/>
      <c r="F240" s="11"/>
      <c r="G240" s="11"/>
      <c r="H240" s="11"/>
      <c r="I240" s="4"/>
      <c r="K240" s="5"/>
    </row>
    <row r="241" ht="12.75" customHeight="1">
      <c r="D241" s="11"/>
      <c r="E241" s="95"/>
      <c r="F241" s="11"/>
      <c r="G241" s="11"/>
      <c r="H241" s="11"/>
      <c r="I241" s="4"/>
      <c r="K241" s="5"/>
    </row>
    <row r="242" ht="12.75" customHeight="1">
      <c r="D242" s="11"/>
      <c r="E242" s="95"/>
      <c r="F242" s="11"/>
      <c r="G242" s="11"/>
      <c r="H242" s="11"/>
      <c r="I242" s="4"/>
      <c r="K242" s="5"/>
    </row>
    <row r="243" ht="12.75" customHeight="1">
      <c r="D243" s="11"/>
      <c r="E243" s="95"/>
      <c r="F243" s="11"/>
      <c r="G243" s="11"/>
      <c r="H243" s="11"/>
      <c r="I243" s="4"/>
      <c r="K243" s="5"/>
    </row>
    <row r="244" ht="12.75" customHeight="1">
      <c r="D244" s="11"/>
      <c r="E244" s="95"/>
      <c r="F244" s="11"/>
      <c r="G244" s="11"/>
      <c r="H244" s="11"/>
      <c r="I244" s="4"/>
      <c r="K244" s="5"/>
    </row>
    <row r="245" ht="12.75" customHeight="1">
      <c r="D245" s="11"/>
      <c r="E245" s="95"/>
      <c r="F245" s="11"/>
      <c r="G245" s="11"/>
      <c r="H245" s="11"/>
      <c r="I245" s="4"/>
      <c r="K245" s="5"/>
    </row>
    <row r="246" ht="12.75" customHeight="1">
      <c r="D246" s="11"/>
      <c r="E246" s="95"/>
      <c r="F246" s="11"/>
      <c r="G246" s="11"/>
      <c r="H246" s="11"/>
      <c r="I246" s="4"/>
      <c r="K246" s="5"/>
    </row>
    <row r="247" ht="12.75" customHeight="1">
      <c r="D247" s="11"/>
      <c r="E247" s="95"/>
      <c r="F247" s="11"/>
      <c r="G247" s="11"/>
      <c r="H247" s="11"/>
      <c r="I247" s="4"/>
      <c r="K247" s="5"/>
    </row>
    <row r="248" ht="12.75" customHeight="1">
      <c r="D248" s="11"/>
      <c r="E248" s="95"/>
      <c r="F248" s="11"/>
      <c r="G248" s="11"/>
      <c r="H248" s="11"/>
      <c r="I248" s="4"/>
      <c r="K248" s="5"/>
    </row>
    <row r="249" ht="12.75" customHeight="1">
      <c r="D249" s="11"/>
      <c r="E249" s="95"/>
      <c r="F249" s="11"/>
      <c r="G249" s="11"/>
      <c r="H249" s="11"/>
      <c r="I249" s="4"/>
      <c r="K249" s="5"/>
    </row>
    <row r="250" ht="12.75" customHeight="1">
      <c r="D250" s="11"/>
      <c r="E250" s="95"/>
      <c r="F250" s="11"/>
      <c r="G250" s="11"/>
      <c r="H250" s="11"/>
      <c r="I250" s="4"/>
      <c r="K250" s="5"/>
    </row>
    <row r="251" ht="12.75" customHeight="1">
      <c r="D251" s="11"/>
      <c r="E251" s="95"/>
      <c r="F251" s="11"/>
      <c r="G251" s="11"/>
      <c r="H251" s="11"/>
      <c r="I251" s="4"/>
      <c r="K251" s="5"/>
    </row>
    <row r="252" ht="12.75" customHeight="1">
      <c r="D252" s="11"/>
      <c r="E252" s="95"/>
      <c r="F252" s="11"/>
      <c r="G252" s="11"/>
      <c r="H252" s="11"/>
      <c r="I252" s="4"/>
      <c r="K252" s="5"/>
    </row>
    <row r="253" ht="12.75" customHeight="1">
      <c r="D253" s="11"/>
      <c r="E253" s="95"/>
      <c r="F253" s="11"/>
      <c r="G253" s="11"/>
      <c r="H253" s="11"/>
      <c r="I253" s="4"/>
      <c r="K253" s="5"/>
    </row>
    <row r="254" ht="12.75" customHeight="1">
      <c r="D254" s="11"/>
      <c r="E254" s="95"/>
      <c r="F254" s="11"/>
      <c r="G254" s="11"/>
      <c r="H254" s="11"/>
      <c r="I254" s="4"/>
      <c r="K254" s="5"/>
    </row>
    <row r="255" ht="12.75" customHeight="1">
      <c r="D255" s="11"/>
      <c r="E255" s="95"/>
      <c r="F255" s="11"/>
      <c r="G255" s="11"/>
      <c r="H255" s="11"/>
      <c r="I255" s="4"/>
      <c r="K255" s="5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C5:H5"/>
    <mergeCell ref="C6:F6"/>
    <mergeCell ref="C7:H7"/>
    <mergeCell ref="I8:I10"/>
    <mergeCell ref="B41:C41"/>
    <mergeCell ref="B43:C43"/>
    <mergeCell ref="B46:H48"/>
  </mergeCells>
  <printOptions/>
  <pageMargins bottom="0.7" footer="0.0" header="0.0" left="0.48563950996096844" right="0.0" top="0.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88"/>
    <col customWidth="1" min="3" max="3" width="57.5"/>
    <col customWidth="1" min="4" max="4" width="15.0"/>
    <col customWidth="1" min="5" max="6" width="8.88"/>
    <col customWidth="1" min="7" max="9" width="10.5"/>
    <col customWidth="1" min="10" max="10" width="13.88"/>
    <col customWidth="1" min="11" max="11" width="1.63"/>
  </cols>
  <sheetData>
    <row r="1" ht="15.0" customHeight="1">
      <c r="A1" s="68"/>
      <c r="B1" s="96"/>
      <c r="C1" s="97"/>
      <c r="D1" s="93"/>
      <c r="E1" s="98"/>
      <c r="F1" s="98"/>
      <c r="G1" s="98"/>
      <c r="H1" s="98"/>
      <c r="I1" s="98"/>
      <c r="J1" s="99"/>
      <c r="K1" s="68"/>
    </row>
    <row r="2" ht="27.75" customHeight="1">
      <c r="A2" s="68"/>
      <c r="B2" s="100" t="s">
        <v>51</v>
      </c>
      <c r="C2" s="98"/>
      <c r="D2" s="93"/>
      <c r="E2" s="98"/>
      <c r="F2" s="98"/>
      <c r="G2" s="98"/>
      <c r="H2" s="98"/>
      <c r="I2" s="98"/>
      <c r="J2" s="99"/>
      <c r="K2" s="68"/>
    </row>
    <row r="3" ht="23.25" customHeight="1">
      <c r="A3" s="68"/>
      <c r="B3" s="100" t="s">
        <v>52</v>
      </c>
      <c r="C3" s="98"/>
      <c r="D3" s="93"/>
      <c r="E3" s="98"/>
      <c r="F3" s="98"/>
      <c r="G3" s="98"/>
      <c r="H3" s="98"/>
      <c r="I3" s="98"/>
      <c r="J3" s="99"/>
      <c r="K3" s="68"/>
    </row>
    <row r="4" ht="15.0" customHeight="1">
      <c r="A4" s="68"/>
      <c r="B4" s="101" t="s">
        <v>53</v>
      </c>
      <c r="C4" s="93"/>
      <c r="D4" s="93"/>
      <c r="E4" s="98"/>
      <c r="F4" s="98"/>
      <c r="G4" s="98"/>
      <c r="H4" s="98"/>
      <c r="I4" s="98"/>
      <c r="J4" s="99"/>
      <c r="K4" s="68"/>
    </row>
    <row r="5" ht="57.0" customHeight="1">
      <c r="A5" s="68"/>
      <c r="B5" s="102" t="s">
        <v>54</v>
      </c>
      <c r="C5" s="14"/>
      <c r="D5" s="14"/>
      <c r="E5" s="14"/>
      <c r="F5" s="14"/>
      <c r="G5" s="14"/>
      <c r="H5" s="14"/>
      <c r="I5" s="14"/>
      <c r="J5" s="15"/>
      <c r="K5" s="103"/>
      <c r="L5" s="103"/>
      <c r="M5" s="103"/>
    </row>
    <row r="6" ht="15.0" customHeight="1">
      <c r="A6" s="68"/>
      <c r="B6" s="104" t="s">
        <v>3</v>
      </c>
      <c r="C6" s="14"/>
      <c r="D6" s="14"/>
      <c r="E6" s="14"/>
      <c r="F6" s="14"/>
      <c r="G6" s="14"/>
      <c r="H6" s="14"/>
      <c r="I6" s="14"/>
      <c r="J6" s="15"/>
      <c r="K6" s="68"/>
      <c r="L6" s="68"/>
      <c r="M6" s="68"/>
    </row>
    <row r="7" ht="22.5" customHeight="1"/>
    <row r="8" ht="15.0" customHeight="1">
      <c r="A8" s="68"/>
      <c r="B8" s="105" t="s">
        <v>55</v>
      </c>
      <c r="C8" s="106"/>
      <c r="D8" s="106"/>
      <c r="E8" s="106"/>
      <c r="F8" s="106"/>
      <c r="G8" s="106"/>
      <c r="H8" s="106"/>
      <c r="I8" s="106"/>
      <c r="J8" s="106"/>
      <c r="K8" s="68"/>
    </row>
    <row r="9" ht="15.0" customHeight="1">
      <c r="A9" s="68"/>
      <c r="B9" s="107" t="str">
        <f>+'[1]Oferta Escuela'!B8:I8</f>
        <v>#REF!</v>
      </c>
      <c r="C9" s="108"/>
      <c r="D9" s="108"/>
      <c r="E9" s="108"/>
      <c r="F9" s="108"/>
      <c r="G9" s="108"/>
      <c r="H9" s="108"/>
      <c r="I9" s="108"/>
      <c r="J9" s="109"/>
      <c r="K9" s="68"/>
    </row>
    <row r="10" ht="15.0" customHeight="1">
      <c r="A10" s="68"/>
      <c r="B10" s="110" t="s">
        <v>56</v>
      </c>
      <c r="C10" s="111"/>
      <c r="D10" s="111"/>
      <c r="E10" s="111"/>
      <c r="F10" s="112"/>
      <c r="G10" s="113"/>
      <c r="H10" s="113"/>
      <c r="I10" s="113"/>
      <c r="J10" s="114">
        <v>45870.0</v>
      </c>
      <c r="K10" s="68"/>
    </row>
    <row r="11" ht="15.0" customHeight="1">
      <c r="A11" s="68"/>
      <c r="B11" s="94" t="s">
        <v>57</v>
      </c>
      <c r="C11" s="113"/>
      <c r="D11" s="113"/>
      <c r="E11" s="11"/>
      <c r="F11" s="113"/>
      <c r="G11" s="113"/>
      <c r="H11" s="113"/>
      <c r="I11" s="113"/>
      <c r="J11" s="115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ht="15.0" customHeight="1">
      <c r="A12" s="68"/>
      <c r="B12" s="94" t="s">
        <v>58</v>
      </c>
      <c r="C12" s="113"/>
      <c r="D12" s="113"/>
      <c r="E12" s="11"/>
      <c r="F12" s="113"/>
      <c r="G12" s="113"/>
      <c r="H12" s="113"/>
      <c r="I12" s="113"/>
      <c r="J12" s="115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ht="15.0" customHeight="1">
      <c r="A13" s="68"/>
      <c r="B13" s="94" t="s">
        <v>59</v>
      </c>
      <c r="C13" s="113"/>
      <c r="D13" s="113"/>
      <c r="E13" s="11"/>
      <c r="F13" s="113"/>
      <c r="G13" s="113"/>
      <c r="H13" s="113"/>
      <c r="I13" s="113"/>
      <c r="J13" s="116"/>
      <c r="K13" s="68"/>
    </row>
    <row r="14">
      <c r="A14" s="68"/>
      <c r="B14" s="113"/>
      <c r="C14" s="117"/>
      <c r="D14" s="118" t="s">
        <v>60</v>
      </c>
      <c r="E14" s="118" t="s">
        <v>61</v>
      </c>
      <c r="F14" s="118" t="s">
        <v>62</v>
      </c>
      <c r="G14" s="118" t="s">
        <v>63</v>
      </c>
      <c r="H14" s="118" t="s">
        <v>64</v>
      </c>
      <c r="I14" s="118" t="s">
        <v>65</v>
      </c>
      <c r="J14" s="118" t="s">
        <v>66</v>
      </c>
      <c r="K14" s="68"/>
    </row>
    <row r="15">
      <c r="A15" s="68"/>
      <c r="B15" s="119" t="s">
        <v>67</v>
      </c>
      <c r="C15" s="120" t="s">
        <v>68</v>
      </c>
      <c r="D15" s="121" t="s">
        <v>69</v>
      </c>
      <c r="E15" s="122" t="s">
        <v>70</v>
      </c>
      <c r="F15" s="121" t="s">
        <v>71</v>
      </c>
      <c r="G15" s="121" t="s">
        <v>72</v>
      </c>
      <c r="H15" s="121" t="s">
        <v>73</v>
      </c>
      <c r="I15" s="121" t="s">
        <v>74</v>
      </c>
      <c r="J15" s="123" t="s">
        <v>75</v>
      </c>
      <c r="K15" s="68"/>
    </row>
    <row r="16" ht="15.0" customHeight="1">
      <c r="A16" s="68"/>
      <c r="B16" s="124"/>
      <c r="C16" s="124"/>
      <c r="D16" s="125"/>
      <c r="E16" s="126"/>
      <c r="F16" s="127"/>
      <c r="G16" s="127"/>
      <c r="H16" s="127"/>
      <c r="I16" s="128"/>
      <c r="J16" s="129"/>
      <c r="K16" s="68"/>
    </row>
    <row r="17" ht="52.5" customHeight="1">
      <c r="A17" s="68"/>
      <c r="B17" s="130">
        <v>1.0</v>
      </c>
      <c r="C17" s="32" t="s">
        <v>18</v>
      </c>
      <c r="D17" s="131"/>
      <c r="E17" s="131"/>
      <c r="F17" s="131" t="s">
        <v>76</v>
      </c>
      <c r="G17" s="131"/>
      <c r="H17" s="131"/>
      <c r="I17" s="131"/>
      <c r="J17" s="132"/>
      <c r="K17" s="68"/>
    </row>
    <row r="18">
      <c r="A18" s="68"/>
      <c r="B18" s="38">
        <v>1.1</v>
      </c>
      <c r="C18" s="39" t="s">
        <v>19</v>
      </c>
      <c r="D18" s="133">
        <f>'Cotizacion ESC N° 637 Do'!H12</f>
        <v>0</v>
      </c>
      <c r="E18" s="134" t="str">
        <f>'Cotizacion ESC N° 637 Do'!I12</f>
        <v>#DIV/0!</v>
      </c>
      <c r="F18" s="135">
        <v>0.0</v>
      </c>
      <c r="G18" s="136">
        <v>0.0</v>
      </c>
      <c r="H18" s="135">
        <f t="shared" ref="H18:H41" si="1">F18+G18</f>
        <v>0</v>
      </c>
      <c r="I18" s="135" t="str">
        <f t="shared" ref="I18:I41" si="2">E18*H18</f>
        <v>#DIV/0!</v>
      </c>
      <c r="J18" s="137">
        <f t="shared" ref="J18:J41" si="3">ROUND(D18*H18,2)</f>
        <v>0</v>
      </c>
      <c r="K18" s="68"/>
    </row>
    <row r="19" ht="15.0" customHeight="1">
      <c r="A19" s="68"/>
      <c r="B19" s="38">
        <v>1.2</v>
      </c>
      <c r="C19" s="45" t="s">
        <v>21</v>
      </c>
      <c r="D19" s="138">
        <f>'Cotizacion ESC N° 637 Do'!H13</f>
        <v>0</v>
      </c>
      <c r="E19" s="134" t="str">
        <f>'Cotizacion ESC N° 637 Do'!I13</f>
        <v>#DIV/0!</v>
      </c>
      <c r="F19" s="139">
        <v>0.0</v>
      </c>
      <c r="G19" s="140">
        <v>0.0</v>
      </c>
      <c r="H19" s="139">
        <f t="shared" si="1"/>
        <v>0</v>
      </c>
      <c r="I19" s="139" t="str">
        <f t="shared" si="2"/>
        <v>#DIV/0!</v>
      </c>
      <c r="J19" s="141">
        <f t="shared" si="3"/>
        <v>0</v>
      </c>
      <c r="K19" s="68"/>
    </row>
    <row r="20" ht="15.0" customHeight="1">
      <c r="A20" s="68"/>
      <c r="B20" s="38">
        <v>1.3</v>
      </c>
      <c r="C20" s="48" t="s">
        <v>22</v>
      </c>
      <c r="D20" s="138">
        <f>'Cotizacion ESC N° 637 Do'!H14</f>
        <v>0</v>
      </c>
      <c r="E20" s="134" t="str">
        <f>'Cotizacion ESC N° 637 Do'!I14</f>
        <v>#DIV/0!</v>
      </c>
      <c r="F20" s="142">
        <v>0.0</v>
      </c>
      <c r="G20" s="143">
        <v>0.0</v>
      </c>
      <c r="H20" s="142">
        <f t="shared" si="1"/>
        <v>0</v>
      </c>
      <c r="I20" s="142" t="str">
        <f t="shared" si="2"/>
        <v>#DIV/0!</v>
      </c>
      <c r="J20" s="144">
        <f t="shared" si="3"/>
        <v>0</v>
      </c>
      <c r="K20" s="68"/>
    </row>
    <row r="21" ht="15.0" customHeight="1">
      <c r="A21" s="68"/>
      <c r="B21" s="130">
        <v>2.0</v>
      </c>
      <c r="C21" s="32" t="s">
        <v>25</v>
      </c>
      <c r="D21" s="131">
        <v>74501.93105024516</v>
      </c>
      <c r="E21" s="131"/>
      <c r="F21" s="131">
        <v>0.0</v>
      </c>
      <c r="G21" s="131"/>
      <c r="H21" s="131">
        <f t="shared" si="1"/>
        <v>0</v>
      </c>
      <c r="I21" s="131">
        <f t="shared" si="2"/>
        <v>0</v>
      </c>
      <c r="J21" s="132">
        <f t="shared" si="3"/>
        <v>0</v>
      </c>
      <c r="K21" s="68"/>
    </row>
    <row r="22" ht="15.0" customHeight="1">
      <c r="A22" s="68"/>
      <c r="B22" s="38">
        <v>2.1</v>
      </c>
      <c r="C22" s="59" t="s">
        <v>26</v>
      </c>
      <c r="D22" s="138">
        <f>'Cotizacion ESC N° 637 Do'!H15</f>
        <v>0</v>
      </c>
      <c r="E22" s="134" t="str">
        <f>'Cotizacion ESC N° 637 Do'!I17</f>
        <v>#DIV/0!</v>
      </c>
      <c r="F22" s="139">
        <v>0.0</v>
      </c>
      <c r="G22" s="143">
        <v>0.0</v>
      </c>
      <c r="H22" s="142">
        <f t="shared" si="1"/>
        <v>0</v>
      </c>
      <c r="I22" s="142" t="str">
        <f t="shared" si="2"/>
        <v>#DIV/0!</v>
      </c>
      <c r="J22" s="144">
        <f t="shared" si="3"/>
        <v>0</v>
      </c>
      <c r="K22" s="68"/>
    </row>
    <row r="23" ht="15.0" customHeight="1">
      <c r="A23" s="68"/>
      <c r="B23" s="38">
        <v>2.2</v>
      </c>
      <c r="C23" s="63" t="s">
        <v>27</v>
      </c>
      <c r="D23" s="138" t="str">
        <f>'Cotizacion ESC N° 637 Do'!H16</f>
        <v/>
      </c>
      <c r="E23" s="134" t="str">
        <f>'Cotizacion ESC N° 637 Do'!I18</f>
        <v>#DIV/0!</v>
      </c>
      <c r="F23" s="139">
        <v>0.0</v>
      </c>
      <c r="G23" s="143">
        <v>0.0</v>
      </c>
      <c r="H23" s="142">
        <f t="shared" si="1"/>
        <v>0</v>
      </c>
      <c r="I23" s="142" t="str">
        <f t="shared" si="2"/>
        <v>#DIV/0!</v>
      </c>
      <c r="J23" s="144">
        <f t="shared" si="3"/>
        <v>0</v>
      </c>
      <c r="K23" s="68"/>
    </row>
    <row r="24" ht="15.0" customHeight="1">
      <c r="A24" s="68"/>
      <c r="B24" s="38">
        <v>2.3</v>
      </c>
      <c r="C24" s="59" t="s">
        <v>28</v>
      </c>
      <c r="D24" s="138">
        <f>'Cotizacion ESC N° 637 Do'!H17</f>
        <v>0</v>
      </c>
      <c r="E24" s="134" t="str">
        <f>'Cotizacion ESC N° 637 Do'!I19</f>
        <v>#DIV/0!</v>
      </c>
      <c r="F24" s="139">
        <v>0.0</v>
      </c>
      <c r="G24" s="143">
        <v>0.0</v>
      </c>
      <c r="H24" s="142">
        <f t="shared" si="1"/>
        <v>0</v>
      </c>
      <c r="I24" s="142" t="str">
        <f t="shared" si="2"/>
        <v>#DIV/0!</v>
      </c>
      <c r="J24" s="144">
        <f t="shared" si="3"/>
        <v>0</v>
      </c>
      <c r="K24" s="68"/>
    </row>
    <row r="25" ht="15.0" customHeight="1">
      <c r="A25" s="68"/>
      <c r="B25" s="38">
        <v>2.4</v>
      </c>
      <c r="C25" s="64" t="s">
        <v>29</v>
      </c>
      <c r="D25" s="138">
        <f>'Cotizacion ESC N° 637 Do'!H19</f>
        <v>0</v>
      </c>
      <c r="E25" s="134" t="str">
        <f>'Cotizacion ESC N° 637 Do'!I20</f>
        <v>#DIV/0!</v>
      </c>
      <c r="F25" s="142">
        <v>0.0</v>
      </c>
      <c r="G25" s="143">
        <v>0.0</v>
      </c>
      <c r="H25" s="142">
        <f t="shared" si="1"/>
        <v>0</v>
      </c>
      <c r="I25" s="142" t="str">
        <f t="shared" si="2"/>
        <v>#DIV/0!</v>
      </c>
      <c r="J25" s="144">
        <f t="shared" si="3"/>
        <v>0</v>
      </c>
      <c r="K25" s="68"/>
    </row>
    <row r="26" ht="15.0" customHeight="1">
      <c r="A26" s="68"/>
      <c r="B26" s="130">
        <v>3.0</v>
      </c>
      <c r="C26" s="32" t="s">
        <v>31</v>
      </c>
      <c r="D26" s="131">
        <v>74501.93105024516</v>
      </c>
      <c r="E26" s="131"/>
      <c r="F26" s="131">
        <v>0.0</v>
      </c>
      <c r="G26" s="131"/>
      <c r="H26" s="131">
        <f t="shared" si="1"/>
        <v>0</v>
      </c>
      <c r="I26" s="131">
        <f t="shared" si="2"/>
        <v>0</v>
      </c>
      <c r="J26" s="132">
        <f t="shared" si="3"/>
        <v>0</v>
      </c>
      <c r="K26" s="68"/>
    </row>
    <row r="27" ht="15.0" customHeight="1">
      <c r="A27" s="68"/>
      <c r="B27" s="66">
        <v>3.1</v>
      </c>
      <c r="C27" s="67" t="s">
        <v>32</v>
      </c>
      <c r="D27" s="138">
        <f>'Cotizacion ESC N° 637 Do'!H21</f>
        <v>0</v>
      </c>
      <c r="E27" s="134" t="str">
        <f>'Cotizacion ESC N° 637 Do'!I23</f>
        <v>#DIV/0!</v>
      </c>
      <c r="F27" s="139">
        <v>0.0</v>
      </c>
      <c r="G27" s="143">
        <v>0.0</v>
      </c>
      <c r="H27" s="142">
        <f t="shared" si="1"/>
        <v>0</v>
      </c>
      <c r="I27" s="142" t="str">
        <f t="shared" si="2"/>
        <v>#DIV/0!</v>
      </c>
      <c r="J27" s="144">
        <f t="shared" si="3"/>
        <v>0</v>
      </c>
      <c r="K27" s="68"/>
    </row>
    <row r="28" ht="15.0" customHeight="1">
      <c r="A28" s="68"/>
      <c r="B28" s="66">
        <v>3.2</v>
      </c>
      <c r="C28" s="67" t="s">
        <v>33</v>
      </c>
      <c r="D28" s="138" t="str">
        <f>'Cotizacion ESC N° 637 Do'!H22</f>
        <v/>
      </c>
      <c r="E28" s="134" t="str">
        <f>'Cotizacion ESC N° 637 Do'!I24</f>
        <v>#DIV/0!</v>
      </c>
      <c r="F28" s="139">
        <v>0.0</v>
      </c>
      <c r="G28" s="143">
        <v>0.0</v>
      </c>
      <c r="H28" s="142">
        <f t="shared" si="1"/>
        <v>0</v>
      </c>
      <c r="I28" s="142" t="str">
        <f t="shared" si="2"/>
        <v>#DIV/0!</v>
      </c>
      <c r="J28" s="144">
        <f t="shared" si="3"/>
        <v>0</v>
      </c>
      <c r="K28" s="68"/>
    </row>
    <row r="29">
      <c r="A29" s="68"/>
      <c r="B29" s="66">
        <v>3.3</v>
      </c>
      <c r="C29" s="67" t="s">
        <v>77</v>
      </c>
      <c r="D29" s="138">
        <f>'Cotizacion ESC N° 637 Do'!H23</f>
        <v>0</v>
      </c>
      <c r="E29" s="134" t="str">
        <f>'Cotizacion ESC N° 637 Do'!I25</f>
        <v>#DIV/0!</v>
      </c>
      <c r="F29" s="139">
        <v>0.0</v>
      </c>
      <c r="G29" s="143">
        <v>0.0</v>
      </c>
      <c r="H29" s="142">
        <f t="shared" si="1"/>
        <v>0</v>
      </c>
      <c r="I29" s="142" t="str">
        <f t="shared" si="2"/>
        <v>#DIV/0!</v>
      </c>
      <c r="J29" s="144">
        <f t="shared" si="3"/>
        <v>0</v>
      </c>
      <c r="K29" s="68"/>
    </row>
    <row r="30" ht="15.0" customHeight="1">
      <c r="A30" s="68"/>
      <c r="B30" s="66">
        <v>3.4</v>
      </c>
      <c r="C30" s="67" t="s">
        <v>36</v>
      </c>
      <c r="D30" s="138">
        <f>'Cotizacion ESC N° 637 Do'!H24</f>
        <v>0</v>
      </c>
      <c r="E30" s="134" t="str">
        <f>'Cotizacion ESC N° 637 Do'!I26</f>
        <v>#DIV/0!</v>
      </c>
      <c r="F30" s="139">
        <v>0.0</v>
      </c>
      <c r="G30" s="143">
        <v>0.0</v>
      </c>
      <c r="H30" s="142">
        <f t="shared" si="1"/>
        <v>0</v>
      </c>
      <c r="I30" s="142" t="str">
        <f t="shared" si="2"/>
        <v>#DIV/0!</v>
      </c>
      <c r="J30" s="144">
        <f t="shared" si="3"/>
        <v>0</v>
      </c>
      <c r="K30" s="68"/>
    </row>
    <row r="31" ht="15.0" customHeight="1">
      <c r="A31" s="68"/>
      <c r="B31" s="66">
        <v>3.5</v>
      </c>
      <c r="C31" s="67" t="s">
        <v>37</v>
      </c>
      <c r="D31" s="138">
        <f>'Cotizacion ESC N° 637 Do'!H24</f>
        <v>0</v>
      </c>
      <c r="E31" s="134" t="str">
        <f>'Cotizacion ESC N° 637 Do'!I27</f>
        <v>#DIV/0!</v>
      </c>
      <c r="F31" s="142">
        <v>0.0</v>
      </c>
      <c r="G31" s="143">
        <v>0.0</v>
      </c>
      <c r="H31" s="142">
        <f t="shared" si="1"/>
        <v>0</v>
      </c>
      <c r="I31" s="142" t="str">
        <f t="shared" si="2"/>
        <v>#DIV/0!</v>
      </c>
      <c r="J31" s="144">
        <f t="shared" si="3"/>
        <v>0</v>
      </c>
      <c r="K31" s="68"/>
    </row>
    <row r="32" ht="15.0" customHeight="1">
      <c r="A32" s="68"/>
      <c r="B32" s="130">
        <v>4.0</v>
      </c>
      <c r="C32" s="32" t="s">
        <v>38</v>
      </c>
      <c r="D32" s="131">
        <v>74501.93105024516</v>
      </c>
      <c r="E32" s="131"/>
      <c r="F32" s="131">
        <v>0.0</v>
      </c>
      <c r="G32" s="131"/>
      <c r="H32" s="131">
        <f t="shared" si="1"/>
        <v>0</v>
      </c>
      <c r="I32" s="131">
        <f t="shared" si="2"/>
        <v>0</v>
      </c>
      <c r="J32" s="132">
        <f t="shared" si="3"/>
        <v>0</v>
      </c>
      <c r="K32" s="68"/>
    </row>
    <row r="33" ht="15.0" customHeight="1">
      <c r="A33" s="68"/>
      <c r="B33" s="145">
        <v>4.1</v>
      </c>
      <c r="C33" s="69" t="s">
        <v>39</v>
      </c>
      <c r="D33" s="138">
        <f>'Cotizacion ESC N° 637 Do'!H26</f>
        <v>0</v>
      </c>
      <c r="E33" s="134" t="str">
        <f>'Cotizacion ESC N° 637 Do'!I30</f>
        <v>#DIV/0!</v>
      </c>
      <c r="F33" s="135">
        <v>0.0</v>
      </c>
      <c r="G33" s="143">
        <v>0.0</v>
      </c>
      <c r="H33" s="142">
        <f t="shared" si="1"/>
        <v>0</v>
      </c>
      <c r="I33" s="142" t="str">
        <f t="shared" si="2"/>
        <v>#DIV/0!</v>
      </c>
      <c r="J33" s="144">
        <f t="shared" si="3"/>
        <v>0</v>
      </c>
      <c r="K33" s="68"/>
    </row>
    <row r="34" ht="15.0" customHeight="1">
      <c r="A34" s="68"/>
      <c r="B34" s="145">
        <v>4.2</v>
      </c>
      <c r="C34" s="39" t="s">
        <v>40</v>
      </c>
      <c r="D34" s="138">
        <f>'Cotizacion ESC N° 637 Do'!H27</f>
        <v>0</v>
      </c>
      <c r="E34" s="134" t="str">
        <f>'Cotizacion ESC N° 637 Do'!I31</f>
        <v>#DIV/0!</v>
      </c>
      <c r="F34" s="135">
        <v>0.0</v>
      </c>
      <c r="G34" s="143">
        <v>0.0</v>
      </c>
      <c r="H34" s="142">
        <f t="shared" si="1"/>
        <v>0</v>
      </c>
      <c r="I34" s="142" t="str">
        <f t="shared" si="2"/>
        <v>#DIV/0!</v>
      </c>
      <c r="J34" s="144">
        <f t="shared" si="3"/>
        <v>0</v>
      </c>
      <c r="K34" s="68"/>
    </row>
    <row r="35" ht="15.0" customHeight="1">
      <c r="A35" s="68"/>
      <c r="B35" s="145">
        <v>4.3</v>
      </c>
      <c r="C35" s="39" t="s">
        <v>41</v>
      </c>
      <c r="D35" s="138">
        <f>'Cotizacion ESC N° 637 Do'!H28</f>
        <v>0</v>
      </c>
      <c r="E35" s="134" t="str">
        <f>'Cotizacion ESC N° 637 Do'!I32</f>
        <v>#DIV/0!</v>
      </c>
      <c r="F35" s="139">
        <v>0.0</v>
      </c>
      <c r="G35" s="143">
        <v>0.0</v>
      </c>
      <c r="H35" s="142">
        <f t="shared" si="1"/>
        <v>0</v>
      </c>
      <c r="I35" s="142" t="str">
        <f t="shared" si="2"/>
        <v>#DIV/0!</v>
      </c>
      <c r="J35" s="144">
        <f t="shared" si="3"/>
        <v>0</v>
      </c>
      <c r="K35" s="68"/>
    </row>
    <row r="36">
      <c r="A36" s="68"/>
      <c r="B36" s="145">
        <v>4.4</v>
      </c>
      <c r="C36" s="146" t="s">
        <v>42</v>
      </c>
      <c r="D36" s="138" t="str">
        <f>'Cotizacion ESC N° 637 Do'!H29</f>
        <v/>
      </c>
      <c r="E36" s="134" t="str">
        <f>'Cotizacion ESC N° 637 Do'!I31</f>
        <v>#DIV/0!</v>
      </c>
      <c r="F36" s="139">
        <v>0.0</v>
      </c>
      <c r="G36" s="143">
        <v>0.0</v>
      </c>
      <c r="H36" s="142">
        <f t="shared" si="1"/>
        <v>0</v>
      </c>
      <c r="I36" s="142" t="str">
        <f t="shared" si="2"/>
        <v>#DIV/0!</v>
      </c>
      <c r="J36" s="144">
        <f t="shared" si="3"/>
        <v>0</v>
      </c>
      <c r="K36" s="68"/>
    </row>
    <row r="37" ht="15.0" customHeight="1">
      <c r="A37" s="68"/>
      <c r="B37" s="130">
        <v>5.0</v>
      </c>
      <c r="C37" s="32" t="s">
        <v>43</v>
      </c>
      <c r="D37" s="131">
        <v>33965.45279083738</v>
      </c>
      <c r="E37" s="131"/>
      <c r="F37" s="131">
        <v>0.0</v>
      </c>
      <c r="G37" s="131"/>
      <c r="H37" s="131">
        <f t="shared" si="1"/>
        <v>0</v>
      </c>
      <c r="I37" s="131">
        <f t="shared" si="2"/>
        <v>0</v>
      </c>
      <c r="J37" s="132">
        <f t="shared" si="3"/>
        <v>0</v>
      </c>
      <c r="K37" s="68"/>
    </row>
    <row r="38" ht="15.0" customHeight="1">
      <c r="A38" s="68"/>
      <c r="B38" s="38">
        <v>5.1</v>
      </c>
      <c r="C38" s="39" t="s">
        <v>44</v>
      </c>
      <c r="D38" s="138">
        <f>'Cotizacion ESC N° 637 Do'!H32</f>
        <v>0</v>
      </c>
      <c r="E38" s="134" t="str">
        <f>'Cotizacion ESC N° 637 Do'!I36</f>
        <v>#DIV/0!</v>
      </c>
      <c r="F38" s="139">
        <v>0.0</v>
      </c>
      <c r="G38" s="143">
        <v>0.0</v>
      </c>
      <c r="H38" s="142">
        <f t="shared" si="1"/>
        <v>0</v>
      </c>
      <c r="I38" s="142" t="str">
        <f t="shared" si="2"/>
        <v>#DIV/0!</v>
      </c>
      <c r="J38" s="144">
        <f t="shared" si="3"/>
        <v>0</v>
      </c>
      <c r="K38" s="68"/>
    </row>
    <row r="39" ht="15.0" customHeight="1">
      <c r="A39" s="68"/>
      <c r="B39" s="38">
        <v>5.2</v>
      </c>
      <c r="C39" s="39" t="s">
        <v>45</v>
      </c>
      <c r="D39" s="138">
        <f>'Cotizacion ESC N° 637 Do'!H33</f>
        <v>0</v>
      </c>
      <c r="E39" s="134" t="str">
        <f>'Cotizacion ESC N° 637 Do'!I37</f>
        <v>#DIV/0!</v>
      </c>
      <c r="F39" s="135">
        <v>0.0</v>
      </c>
      <c r="G39" s="143">
        <v>0.0</v>
      </c>
      <c r="H39" s="142">
        <f t="shared" si="1"/>
        <v>0</v>
      </c>
      <c r="I39" s="142" t="str">
        <f t="shared" si="2"/>
        <v>#DIV/0!</v>
      </c>
      <c r="J39" s="144">
        <f t="shared" si="3"/>
        <v>0</v>
      </c>
      <c r="K39" s="68"/>
    </row>
    <row r="40" ht="15.0" customHeight="1">
      <c r="A40" s="68"/>
      <c r="B40" s="38">
        <v>5.3</v>
      </c>
      <c r="C40" s="39" t="s">
        <v>46</v>
      </c>
      <c r="D40" s="138">
        <f>'Cotizacion ESC N° 637 Do'!H34</f>
        <v>0</v>
      </c>
      <c r="E40" s="134" t="str">
        <f>'Cotizacion ESC N° 637 Do'!I38</f>
        <v>#DIV/0!</v>
      </c>
      <c r="F40" s="139">
        <v>0.0</v>
      </c>
      <c r="G40" s="143">
        <v>0.0</v>
      </c>
      <c r="H40" s="142">
        <f t="shared" si="1"/>
        <v>0</v>
      </c>
      <c r="I40" s="142" t="str">
        <f t="shared" si="2"/>
        <v>#DIV/0!</v>
      </c>
      <c r="J40" s="144">
        <f t="shared" si="3"/>
        <v>0</v>
      </c>
      <c r="K40" s="68"/>
    </row>
    <row r="41" ht="15.0" customHeight="1">
      <c r="A41" s="68"/>
      <c r="B41" s="38">
        <v>5.4</v>
      </c>
      <c r="C41" s="39" t="s">
        <v>47</v>
      </c>
      <c r="D41" s="138" t="str">
        <f>'Cotizacion ESC N° 637 Do'!H35</f>
        <v/>
      </c>
      <c r="E41" s="134" t="str">
        <f>'Cotizacion ESC N° 637 Do'!I39</f>
        <v>#DIV/0!</v>
      </c>
      <c r="F41" s="142">
        <v>0.0</v>
      </c>
      <c r="G41" s="143">
        <v>0.0</v>
      </c>
      <c r="H41" s="142">
        <f t="shared" si="1"/>
        <v>0</v>
      </c>
      <c r="I41" s="142" t="str">
        <f t="shared" si="2"/>
        <v>#DIV/0!</v>
      </c>
      <c r="J41" s="144">
        <f t="shared" si="3"/>
        <v>0</v>
      </c>
      <c r="K41" s="68"/>
    </row>
    <row r="42" ht="15.0" customHeight="1">
      <c r="A42" s="68"/>
      <c r="B42" s="147"/>
      <c r="C42" s="148"/>
      <c r="D42" s="149"/>
      <c r="E42" s="150" t="str">
        <f>+'[1]Oferta Escuela'!I45</f>
        <v>#REF!</v>
      </c>
      <c r="F42" s="151"/>
      <c r="G42" s="152"/>
      <c r="H42" s="151"/>
      <c r="I42" s="151"/>
      <c r="J42" s="153"/>
      <c r="K42" s="68"/>
    </row>
    <row r="43" ht="18.75" customHeight="1">
      <c r="A43" s="68"/>
      <c r="B43" s="113"/>
      <c r="C43" s="113"/>
      <c r="D43" s="127"/>
      <c r="E43" s="154"/>
      <c r="F43" s="155"/>
      <c r="G43" s="156"/>
      <c r="H43" s="156"/>
      <c r="I43" s="156"/>
      <c r="J43" s="157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0" customHeight="1">
      <c r="A44" s="68"/>
      <c r="B44" s="113"/>
      <c r="C44" s="158" t="s">
        <v>78</v>
      </c>
      <c r="D44" s="159">
        <f>'Cotizacion ESC N° 637 Do'!H41</f>
        <v>0</v>
      </c>
      <c r="E44" s="160" t="str">
        <f>'Cotizacion ESC N° 637 Do'!I41</f>
        <v>#DIV/0!</v>
      </c>
      <c r="F44" s="161" t="s">
        <v>79</v>
      </c>
      <c r="G44" s="162"/>
      <c r="H44" s="163"/>
      <c r="I44" s="164" t="str">
        <f>ROUND(SUM(I18:I41),4)</f>
        <v>#DIV/0!</v>
      </c>
      <c r="J44" s="165"/>
      <c r="K44" s="68"/>
    </row>
    <row r="45" ht="15.0" customHeight="1">
      <c r="A45" s="68"/>
      <c r="B45" s="113"/>
      <c r="C45" s="113"/>
      <c r="D45" s="11"/>
      <c r="E45" s="11"/>
      <c r="F45" s="166" t="s">
        <v>80</v>
      </c>
      <c r="G45" s="167"/>
      <c r="H45" s="167"/>
      <c r="I45" s="168"/>
      <c r="J45" s="165" t="str">
        <f>+ROUND(D44*I44,4)</f>
        <v>#DIV/0!</v>
      </c>
      <c r="K45" s="68"/>
    </row>
    <row r="46" ht="15.0" customHeight="1">
      <c r="A46" s="68"/>
      <c r="B46" s="113"/>
      <c r="C46" s="113"/>
      <c r="D46" s="127"/>
      <c r="E46" s="154"/>
      <c r="F46" s="155"/>
      <c r="G46" s="156"/>
      <c r="H46" s="156"/>
      <c r="I46" s="156"/>
      <c r="J46" s="157"/>
      <c r="K46" s="68"/>
    </row>
    <row r="47" ht="15.0" customHeight="1">
      <c r="A47" s="68"/>
      <c r="B47" s="113"/>
      <c r="C47" s="113"/>
      <c r="D47" s="127"/>
      <c r="E47" s="154"/>
      <c r="F47" s="155"/>
      <c r="G47" s="156"/>
      <c r="H47" s="156"/>
      <c r="I47" s="156"/>
      <c r="J47" s="157"/>
      <c r="K47" s="68"/>
    </row>
    <row r="48" ht="15.0" customHeight="1">
      <c r="A48" s="68"/>
      <c r="B48" s="113"/>
      <c r="C48" s="113"/>
      <c r="D48" s="127"/>
      <c r="E48" s="154"/>
      <c r="F48" s="155"/>
      <c r="G48" s="156"/>
      <c r="H48" s="156"/>
      <c r="I48" s="156"/>
      <c r="J48" s="157"/>
      <c r="K48" s="68"/>
    </row>
    <row r="49" ht="15.0" customHeight="1">
      <c r="A49" s="68"/>
      <c r="B49" s="113"/>
      <c r="C49" s="113"/>
      <c r="D49" s="127"/>
      <c r="E49" s="154"/>
      <c r="F49" s="155"/>
      <c r="G49" s="156"/>
      <c r="H49" s="156"/>
      <c r="I49" s="156"/>
      <c r="J49" s="157"/>
      <c r="K49" s="68"/>
    </row>
    <row r="50" ht="15.0" customHeight="1">
      <c r="A50" s="68"/>
      <c r="B50" s="113"/>
      <c r="C50" s="113"/>
      <c r="D50" s="113"/>
      <c r="E50" s="11"/>
      <c r="F50" s="11"/>
      <c r="G50" s="11"/>
      <c r="H50" s="11"/>
      <c r="I50" s="11"/>
      <c r="J50" s="169"/>
      <c r="K50" s="68"/>
    </row>
    <row r="51" ht="15.0" customHeight="1">
      <c r="A51" s="68"/>
      <c r="B51" s="113"/>
      <c r="C51" s="113"/>
      <c r="D51" s="170"/>
      <c r="E51" s="171"/>
      <c r="F51" s="172"/>
      <c r="G51" s="11"/>
      <c r="H51" s="171"/>
      <c r="I51" s="171"/>
      <c r="J51" s="173"/>
      <c r="K51" s="68"/>
    </row>
    <row r="52" ht="15.0" customHeight="1">
      <c r="A52" s="68"/>
      <c r="B52" s="113"/>
      <c r="C52" s="113"/>
      <c r="D52" s="113"/>
      <c r="E52" s="11" t="s">
        <v>81</v>
      </c>
      <c r="F52" s="11"/>
      <c r="G52" s="11"/>
      <c r="H52" s="11"/>
      <c r="I52" s="11" t="s">
        <v>82</v>
      </c>
      <c r="J52" s="169"/>
      <c r="K52" s="68"/>
    </row>
    <row r="53" ht="15.0" customHeight="1">
      <c r="A53" s="68"/>
      <c r="B53" s="113"/>
      <c r="C53" s="113"/>
      <c r="D53" s="113"/>
      <c r="E53" s="11"/>
      <c r="F53" s="11"/>
      <c r="G53" s="11"/>
      <c r="H53" s="113"/>
      <c r="I53" s="11"/>
      <c r="J53" s="169"/>
      <c r="K53" s="68"/>
    </row>
    <row r="54" ht="15.0" customHeight="1">
      <c r="A54" s="68"/>
      <c r="B54" s="113"/>
      <c r="C54" s="113"/>
      <c r="D54" s="113"/>
      <c r="E54" s="11"/>
      <c r="F54" s="11"/>
      <c r="G54" s="11"/>
      <c r="H54" s="11"/>
      <c r="I54" s="11"/>
      <c r="J54" s="169"/>
      <c r="K54" s="68"/>
    </row>
  </sheetData>
  <mergeCells count="5">
    <mergeCell ref="B5:J5"/>
    <mergeCell ref="B6:J6"/>
    <mergeCell ref="B8:J8"/>
    <mergeCell ref="B9:J9"/>
    <mergeCell ref="J10:J13"/>
  </mergeCells>
  <conditionalFormatting sqref="E37">
    <cfRule type="cellIs" dxfId="0" priority="1" stopIfTrue="1" operator="equal">
      <formula>0</formula>
    </cfRule>
  </conditionalFormatting>
  <conditionalFormatting sqref="E18:E20">
    <cfRule type="cellIs" dxfId="0" priority="2" stopIfTrue="1" operator="equal">
      <formula>0</formula>
    </cfRule>
  </conditionalFormatting>
  <conditionalFormatting sqref="E42">
    <cfRule type="cellIs" dxfId="0" priority="3" stopIfTrue="1" operator="equal">
      <formula>0</formula>
    </cfRule>
  </conditionalFormatting>
  <conditionalFormatting sqref="E22:E24">
    <cfRule type="cellIs" dxfId="0" priority="4" stopIfTrue="1" operator="equal">
      <formula>0</formula>
    </cfRule>
  </conditionalFormatting>
  <conditionalFormatting sqref="E25">
    <cfRule type="cellIs" dxfId="0" priority="5" stopIfTrue="1" operator="equal">
      <formula>0</formula>
    </cfRule>
  </conditionalFormatting>
  <conditionalFormatting sqref="E22">
    <cfRule type="cellIs" dxfId="0" priority="6" stopIfTrue="1" operator="equal">
      <formula>0</formula>
    </cfRule>
  </conditionalFormatting>
  <conditionalFormatting sqref="E27:E31 E36">
    <cfRule type="cellIs" dxfId="0" priority="7" stopIfTrue="1" operator="equal">
      <formula>0</formula>
    </cfRule>
  </conditionalFormatting>
  <conditionalFormatting sqref="E33:E36">
    <cfRule type="cellIs" dxfId="0" priority="8" stopIfTrue="1" operator="equal">
      <formula>0</formula>
    </cfRule>
  </conditionalFormatting>
  <conditionalFormatting sqref="E38:E41">
    <cfRule type="cellIs" dxfId="0" priority="9" stopIfTrue="1" operator="equal">
      <formula>0</formula>
    </cfRule>
  </conditionalFormatting>
  <printOptions/>
  <pageMargins bottom="0.75" footer="0.0" header="0.0" left="0.31828847325316434" right="0.36854454797734815" top="0.75"/>
  <pageSetup paperSize="9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88"/>
    <col customWidth="1" min="3" max="3" width="57.5"/>
    <col customWidth="1" min="4" max="4" width="15.0"/>
    <col customWidth="1" min="5" max="6" width="8.88"/>
    <col customWidth="1" min="7" max="9" width="10.5"/>
    <col customWidth="1" min="10" max="10" width="13.88"/>
    <col customWidth="1" min="11" max="11" width="1.63"/>
  </cols>
  <sheetData>
    <row r="1" ht="15.0" customHeight="1">
      <c r="A1" s="68"/>
      <c r="B1" s="96"/>
      <c r="C1" s="97"/>
      <c r="D1" s="93"/>
      <c r="E1" s="98"/>
      <c r="F1" s="98"/>
      <c r="G1" s="98"/>
      <c r="H1" s="98"/>
      <c r="I1" s="98"/>
      <c r="J1" s="99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27.75" customHeight="1">
      <c r="A2" s="68"/>
      <c r="B2" s="100" t="s">
        <v>51</v>
      </c>
      <c r="C2" s="98"/>
      <c r="D2" s="93"/>
      <c r="E2" s="98"/>
      <c r="F2" s="98"/>
      <c r="G2" s="98"/>
      <c r="H2" s="98"/>
      <c r="I2" s="98"/>
      <c r="J2" s="99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ht="23.25" customHeight="1">
      <c r="A3" s="68"/>
      <c r="B3" s="100" t="s">
        <v>52</v>
      </c>
      <c r="C3" s="98"/>
      <c r="D3" s="93"/>
      <c r="E3" s="98"/>
      <c r="F3" s="98"/>
      <c r="G3" s="98"/>
      <c r="H3" s="98"/>
      <c r="I3" s="98"/>
      <c r="J3" s="99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ht="15.0" customHeight="1">
      <c r="A4" s="68"/>
      <c r="B4" s="101" t="s">
        <v>53</v>
      </c>
      <c r="C4" s="93"/>
      <c r="D4" s="93"/>
      <c r="E4" s="98"/>
      <c r="F4" s="98"/>
      <c r="G4" s="98"/>
      <c r="H4" s="98"/>
      <c r="I4" s="98"/>
      <c r="J4" s="99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ht="57.0" customHeight="1">
      <c r="A5" s="68"/>
      <c r="B5" s="102" t="s">
        <v>54</v>
      </c>
      <c r="C5" s="14"/>
      <c r="D5" s="14"/>
      <c r="E5" s="14"/>
      <c r="F5" s="14"/>
      <c r="G5" s="14"/>
      <c r="H5" s="14"/>
      <c r="I5" s="14"/>
      <c r="J5" s="15"/>
      <c r="K5" s="103"/>
      <c r="L5" s="103"/>
      <c r="M5" s="103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ht="15.0" customHeight="1">
      <c r="A6" s="68"/>
      <c r="B6" s="104" t="s">
        <v>3</v>
      </c>
      <c r="C6" s="14"/>
      <c r="D6" s="14"/>
      <c r="E6" s="14"/>
      <c r="F6" s="14"/>
      <c r="G6" s="14"/>
      <c r="H6" s="14"/>
      <c r="I6" s="14"/>
      <c r="J6" s="15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ht="22.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ht="15.0" customHeight="1">
      <c r="A8" s="68"/>
      <c r="B8" s="105" t="s">
        <v>83</v>
      </c>
      <c r="C8" s="106"/>
      <c r="D8" s="106"/>
      <c r="E8" s="106"/>
      <c r="F8" s="106"/>
      <c r="G8" s="106"/>
      <c r="H8" s="106"/>
      <c r="I8" s="106"/>
      <c r="J8" s="106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ht="15.0" customHeight="1">
      <c r="A9" s="68"/>
      <c r="B9" s="107" t="str">
        <f>+'[1]Oferta Escuela'!B8:I8</f>
        <v>#REF!</v>
      </c>
      <c r="C9" s="108"/>
      <c r="D9" s="108"/>
      <c r="E9" s="108"/>
      <c r="F9" s="108"/>
      <c r="G9" s="108"/>
      <c r="H9" s="108"/>
      <c r="I9" s="108"/>
      <c r="J9" s="109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ht="15.0" customHeight="1">
      <c r="A10" s="68"/>
      <c r="B10" s="110" t="s">
        <v>56</v>
      </c>
      <c r="C10" s="111"/>
      <c r="D10" s="111"/>
      <c r="E10" s="111"/>
      <c r="F10" s="112"/>
      <c r="G10" s="113"/>
      <c r="H10" s="113"/>
      <c r="I10" s="113"/>
      <c r="J10" s="114">
        <v>45870.0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ht="15.0" customHeight="1">
      <c r="A11" s="68"/>
      <c r="B11" s="94" t="s">
        <v>57</v>
      </c>
      <c r="C11" s="113"/>
      <c r="D11" s="113"/>
      <c r="E11" s="11"/>
      <c r="F11" s="113"/>
      <c r="G11" s="113"/>
      <c r="H11" s="113"/>
      <c r="I11" s="113"/>
      <c r="J11" s="115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ht="15.0" customHeight="1">
      <c r="A12" s="68"/>
      <c r="B12" s="94" t="s">
        <v>58</v>
      </c>
      <c r="C12" s="113"/>
      <c r="D12" s="113"/>
      <c r="E12" s="11"/>
      <c r="F12" s="113"/>
      <c r="G12" s="113"/>
      <c r="H12" s="113"/>
      <c r="I12" s="113"/>
      <c r="J12" s="115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ht="15.0" customHeight="1">
      <c r="A13" s="68"/>
      <c r="B13" s="94" t="s">
        <v>59</v>
      </c>
      <c r="C13" s="113"/>
      <c r="D13" s="113"/>
      <c r="E13" s="11"/>
      <c r="F13" s="113"/>
      <c r="G13" s="113"/>
      <c r="H13" s="113"/>
      <c r="I13" s="113"/>
      <c r="J13" s="116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8"/>
      <c r="B14" s="113"/>
      <c r="C14" s="117"/>
      <c r="D14" s="118" t="s">
        <v>60</v>
      </c>
      <c r="E14" s="118" t="s">
        <v>61</v>
      </c>
      <c r="F14" s="118" t="s">
        <v>62</v>
      </c>
      <c r="G14" s="118" t="s">
        <v>63</v>
      </c>
      <c r="H14" s="118" t="s">
        <v>64</v>
      </c>
      <c r="I14" s="118" t="s">
        <v>65</v>
      </c>
      <c r="J14" s="118" t="s">
        <v>66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68"/>
      <c r="B15" s="119" t="s">
        <v>67</v>
      </c>
      <c r="C15" s="120" t="s">
        <v>68</v>
      </c>
      <c r="D15" s="121" t="s">
        <v>69</v>
      </c>
      <c r="E15" s="122" t="s">
        <v>70</v>
      </c>
      <c r="F15" s="121" t="s">
        <v>71</v>
      </c>
      <c r="G15" s="121" t="s">
        <v>72</v>
      </c>
      <c r="H15" s="121" t="s">
        <v>73</v>
      </c>
      <c r="I15" s="121" t="s">
        <v>74</v>
      </c>
      <c r="J15" s="123" t="s">
        <v>75</v>
      </c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ht="15.0" customHeight="1">
      <c r="A16" s="68"/>
      <c r="B16" s="124"/>
      <c r="C16" s="124"/>
      <c r="D16" s="125"/>
      <c r="E16" s="126"/>
      <c r="F16" s="127"/>
      <c r="G16" s="127"/>
      <c r="H16" s="127"/>
      <c r="I16" s="128"/>
      <c r="J16" s="129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ht="52.5" customHeight="1">
      <c r="A17" s="68"/>
      <c r="B17" s="130">
        <v>1.0</v>
      </c>
      <c r="C17" s="32" t="s">
        <v>18</v>
      </c>
      <c r="D17" s="131"/>
      <c r="E17" s="131"/>
      <c r="F17" s="131" t="s">
        <v>76</v>
      </c>
      <c r="G17" s="131"/>
      <c r="H17" s="131"/>
      <c r="I17" s="131"/>
      <c r="J17" s="132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68"/>
      <c r="B18" s="38">
        <v>1.1</v>
      </c>
      <c r="C18" s="39" t="s">
        <v>19</v>
      </c>
      <c r="D18" s="133">
        <f>'Cotizacion ESC N° 637 Do'!H12</f>
        <v>0</v>
      </c>
      <c r="E18" s="134" t="str">
        <f>'Cotizacion ESC N° 637 Do'!I12</f>
        <v>#DIV/0!</v>
      </c>
      <c r="F18" s="135">
        <f>'CERTIFICADO N° 1'!H18</f>
        <v>0</v>
      </c>
      <c r="G18" s="136">
        <v>0.0</v>
      </c>
      <c r="H18" s="135">
        <f t="shared" ref="H18:H41" si="1">F18+G18</f>
        <v>0</v>
      </c>
      <c r="I18" s="135" t="str">
        <f t="shared" ref="I18:I41" si="2">E18*H18</f>
        <v>#DIV/0!</v>
      </c>
      <c r="J18" s="137">
        <f t="shared" ref="J18:J41" si="3">ROUND(D18*H18,2)</f>
        <v>0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ht="15.0" customHeight="1">
      <c r="A19" s="68"/>
      <c r="B19" s="38">
        <v>1.2</v>
      </c>
      <c r="C19" s="45" t="s">
        <v>21</v>
      </c>
      <c r="D19" s="138">
        <f>'Cotizacion ESC N° 637 Do'!H13</f>
        <v>0</v>
      </c>
      <c r="E19" s="134" t="str">
        <f>'Cotizacion ESC N° 637 Do'!I13</f>
        <v>#DIV/0!</v>
      </c>
      <c r="F19" s="135">
        <f>'CERTIFICADO N° 1'!H19</f>
        <v>0</v>
      </c>
      <c r="G19" s="140">
        <v>0.0</v>
      </c>
      <c r="H19" s="139">
        <f t="shared" si="1"/>
        <v>0</v>
      </c>
      <c r="I19" s="139" t="str">
        <f t="shared" si="2"/>
        <v>#DIV/0!</v>
      </c>
      <c r="J19" s="141">
        <f t="shared" si="3"/>
        <v>0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ht="15.0" customHeight="1">
      <c r="A20" s="68"/>
      <c r="B20" s="38">
        <v>1.3</v>
      </c>
      <c r="C20" s="48" t="s">
        <v>22</v>
      </c>
      <c r="D20" s="138">
        <f>'Cotizacion ESC N° 637 Do'!H14</f>
        <v>0</v>
      </c>
      <c r="E20" s="134" t="str">
        <f>'Cotizacion ESC N° 637 Do'!I14</f>
        <v>#DIV/0!</v>
      </c>
      <c r="F20" s="135">
        <f>'CERTIFICADO N° 1'!H20</f>
        <v>0</v>
      </c>
      <c r="G20" s="143">
        <v>0.0</v>
      </c>
      <c r="H20" s="142">
        <f t="shared" si="1"/>
        <v>0</v>
      </c>
      <c r="I20" s="142" t="str">
        <f t="shared" si="2"/>
        <v>#DIV/0!</v>
      </c>
      <c r="J20" s="144">
        <f t="shared" si="3"/>
        <v>0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15.0" customHeight="1">
      <c r="A21" s="68"/>
      <c r="B21" s="130">
        <v>2.0</v>
      </c>
      <c r="C21" s="32" t="s">
        <v>25</v>
      </c>
      <c r="D21" s="131">
        <v>74501.93105024516</v>
      </c>
      <c r="E21" s="131"/>
      <c r="F21" s="131">
        <v>0.0</v>
      </c>
      <c r="G21" s="131"/>
      <c r="H21" s="131">
        <f t="shared" si="1"/>
        <v>0</v>
      </c>
      <c r="I21" s="131">
        <f t="shared" si="2"/>
        <v>0</v>
      </c>
      <c r="J21" s="132">
        <f t="shared" si="3"/>
        <v>0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ht="15.0" customHeight="1">
      <c r="A22" s="68"/>
      <c r="B22" s="38">
        <v>2.1</v>
      </c>
      <c r="C22" s="59" t="s">
        <v>26</v>
      </c>
      <c r="D22" s="138" t="str">
        <f>'Cotizacion ESC N° 637 Do'!H16</f>
        <v/>
      </c>
      <c r="E22" s="134" t="str">
        <f>'Cotizacion ESC N° 637 Do'!I19</f>
        <v>#DIV/0!</v>
      </c>
      <c r="F22" s="139">
        <f>'CERTIFICADO N° 1'!H23</f>
        <v>0</v>
      </c>
      <c r="G22" s="143">
        <v>0.0</v>
      </c>
      <c r="H22" s="142">
        <f t="shared" si="1"/>
        <v>0</v>
      </c>
      <c r="I22" s="142" t="str">
        <f t="shared" si="2"/>
        <v>#DIV/0!</v>
      </c>
      <c r="J22" s="144">
        <f t="shared" si="3"/>
        <v>0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5.0" customHeight="1">
      <c r="A23" s="68"/>
      <c r="B23" s="38">
        <v>2.2</v>
      </c>
      <c r="C23" s="63" t="s">
        <v>27</v>
      </c>
      <c r="D23" s="138">
        <f>'Cotizacion ESC N° 637 Do'!H17</f>
        <v>0</v>
      </c>
      <c r="E23" s="134" t="str">
        <f>'Cotizacion ESC N° 637 Do'!I19</f>
        <v>#DIV/0!</v>
      </c>
      <c r="F23" s="135">
        <f>'CERTIFICADO N° 1'!H24</f>
        <v>0</v>
      </c>
      <c r="G23" s="143">
        <v>0.0</v>
      </c>
      <c r="H23" s="142">
        <f t="shared" si="1"/>
        <v>0</v>
      </c>
      <c r="I23" s="142" t="str">
        <f t="shared" si="2"/>
        <v>#DIV/0!</v>
      </c>
      <c r="J23" s="144">
        <f t="shared" si="3"/>
        <v>0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ht="15.0" customHeight="1">
      <c r="A24" s="68"/>
      <c r="B24" s="38">
        <v>2.3</v>
      </c>
      <c r="C24" s="59" t="s">
        <v>28</v>
      </c>
      <c r="D24" s="138">
        <f>'Cotizacion ESC N° 637 Do'!H19</f>
        <v>0</v>
      </c>
      <c r="E24" s="134" t="str">
        <f>'Cotizacion ESC N° 637 Do'!I20</f>
        <v>#DIV/0!</v>
      </c>
      <c r="F24" s="135">
        <f>'CERTIFICADO N° 1'!H25</f>
        <v>0</v>
      </c>
      <c r="G24" s="143">
        <v>0.0</v>
      </c>
      <c r="H24" s="142">
        <f t="shared" si="1"/>
        <v>0</v>
      </c>
      <c r="I24" s="142" t="str">
        <f t="shared" si="2"/>
        <v>#DIV/0!</v>
      </c>
      <c r="J24" s="144">
        <f t="shared" si="3"/>
        <v>0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ht="15.0" customHeight="1">
      <c r="A25" s="68"/>
      <c r="B25" s="38">
        <v>2.4</v>
      </c>
      <c r="C25" s="64" t="s">
        <v>29</v>
      </c>
      <c r="D25" s="138">
        <f>'Cotizacion ESC N° 637 Do'!H19</f>
        <v>0</v>
      </c>
      <c r="E25" s="134" t="str">
        <f>'Cotizacion ESC N° 637 Do'!I22</f>
        <v/>
      </c>
      <c r="F25" s="139">
        <f>'CERTIFICADO N° 1'!H26</f>
        <v>0</v>
      </c>
      <c r="G25" s="143">
        <v>0.0</v>
      </c>
      <c r="H25" s="142">
        <f t="shared" si="1"/>
        <v>0</v>
      </c>
      <c r="I25" s="142">
        <f t="shared" si="2"/>
        <v>0</v>
      </c>
      <c r="J25" s="144">
        <f t="shared" si="3"/>
        <v>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ht="15.0" customHeight="1">
      <c r="A26" s="68"/>
      <c r="B26" s="130">
        <v>3.0</v>
      </c>
      <c r="C26" s="32" t="s">
        <v>31</v>
      </c>
      <c r="D26" s="131">
        <v>74501.93105024516</v>
      </c>
      <c r="E26" s="131"/>
      <c r="F26" s="131">
        <v>0.0</v>
      </c>
      <c r="G26" s="131"/>
      <c r="H26" s="131">
        <f t="shared" si="1"/>
        <v>0</v>
      </c>
      <c r="I26" s="131">
        <f t="shared" si="2"/>
        <v>0</v>
      </c>
      <c r="J26" s="132">
        <f t="shared" si="3"/>
        <v>0</v>
      </c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ht="15.0" customHeight="1">
      <c r="A27" s="68"/>
      <c r="B27" s="66">
        <v>3.1</v>
      </c>
      <c r="C27" s="67" t="s">
        <v>32</v>
      </c>
      <c r="D27" s="138">
        <f>'Cotizacion ESC N° 637 Do'!H21</f>
        <v>0</v>
      </c>
      <c r="E27" s="134" t="str">
        <f>'Cotizacion ESC N° 637 Do'!I23</f>
        <v>#DIV/0!</v>
      </c>
      <c r="F27" s="139">
        <f>'CERTIFICADO N° 1'!H27</f>
        <v>0</v>
      </c>
      <c r="G27" s="143">
        <v>0.0</v>
      </c>
      <c r="H27" s="142">
        <f t="shared" si="1"/>
        <v>0</v>
      </c>
      <c r="I27" s="142" t="str">
        <f t="shared" si="2"/>
        <v>#DIV/0!</v>
      </c>
      <c r="J27" s="144">
        <f t="shared" si="3"/>
        <v>0</v>
      </c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15.0" customHeight="1">
      <c r="A28" s="68"/>
      <c r="B28" s="66">
        <v>3.2</v>
      </c>
      <c r="C28" s="67" t="s">
        <v>33</v>
      </c>
      <c r="D28" s="138" t="str">
        <f>'Cotizacion ESC N° 637 Do'!H22</f>
        <v/>
      </c>
      <c r="E28" s="134" t="str">
        <f>'Cotizacion ESC N° 637 Do'!I24</f>
        <v>#DIV/0!</v>
      </c>
      <c r="F28" s="139">
        <f>'CERTIFICADO N° 1'!H28</f>
        <v>0</v>
      </c>
      <c r="G28" s="143">
        <v>0.0</v>
      </c>
      <c r="H28" s="142">
        <f t="shared" si="1"/>
        <v>0</v>
      </c>
      <c r="I28" s="142" t="str">
        <f t="shared" si="2"/>
        <v>#DIV/0!</v>
      </c>
      <c r="J28" s="144">
        <f t="shared" si="3"/>
        <v>0</v>
      </c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>
      <c r="A29" s="68"/>
      <c r="B29" s="66">
        <v>3.3</v>
      </c>
      <c r="C29" s="67" t="s">
        <v>77</v>
      </c>
      <c r="D29" s="138">
        <f>'Cotizacion ESC N° 637 Do'!H23</f>
        <v>0</v>
      </c>
      <c r="E29" s="134" t="str">
        <f>'Cotizacion ESC N° 637 Do'!I25</f>
        <v>#DIV/0!</v>
      </c>
      <c r="F29" s="139">
        <f>'CERTIFICADO N° 1'!H29</f>
        <v>0</v>
      </c>
      <c r="G29" s="143">
        <v>0.0</v>
      </c>
      <c r="H29" s="142">
        <f t="shared" si="1"/>
        <v>0</v>
      </c>
      <c r="I29" s="142" t="str">
        <f t="shared" si="2"/>
        <v>#DIV/0!</v>
      </c>
      <c r="J29" s="144">
        <f t="shared" si="3"/>
        <v>0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15.0" customHeight="1">
      <c r="A30" s="68"/>
      <c r="B30" s="66">
        <v>3.4</v>
      </c>
      <c r="C30" s="67" t="s">
        <v>36</v>
      </c>
      <c r="D30" s="138">
        <f>'Cotizacion ESC N° 637 Do'!H24</f>
        <v>0</v>
      </c>
      <c r="E30" s="134" t="str">
        <f>'Cotizacion ESC N° 637 Do'!I27</f>
        <v>#DIV/0!</v>
      </c>
      <c r="F30" s="139">
        <f>'CERTIFICADO N° 1'!H31</f>
        <v>0</v>
      </c>
      <c r="G30" s="143">
        <v>0.0</v>
      </c>
      <c r="H30" s="142">
        <f t="shared" si="1"/>
        <v>0</v>
      </c>
      <c r="I30" s="142" t="str">
        <f t="shared" si="2"/>
        <v>#DIV/0!</v>
      </c>
      <c r="J30" s="144">
        <f t="shared" si="3"/>
        <v>0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5.0" customHeight="1">
      <c r="A31" s="68"/>
      <c r="B31" s="66">
        <v>3.5</v>
      </c>
      <c r="C31" s="67" t="s">
        <v>37</v>
      </c>
      <c r="D31" s="138">
        <f>'Cotizacion ESC N° 637 Do'!H25</f>
        <v>0</v>
      </c>
      <c r="E31" s="134" t="str">
        <f>'Cotizacion ESC N° 637 Do'!I28</f>
        <v>#DIV/0!</v>
      </c>
      <c r="F31" s="139">
        <f>'CERTIFICADO N° 1'!H32</f>
        <v>0</v>
      </c>
      <c r="G31" s="143">
        <v>0.0</v>
      </c>
      <c r="H31" s="142">
        <f t="shared" si="1"/>
        <v>0</v>
      </c>
      <c r="I31" s="142" t="str">
        <f t="shared" si="2"/>
        <v>#DIV/0!</v>
      </c>
      <c r="J31" s="144">
        <f t="shared" si="3"/>
        <v>0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5.0" customHeight="1">
      <c r="A32" s="68"/>
      <c r="B32" s="130">
        <v>4.0</v>
      </c>
      <c r="C32" s="32" t="s">
        <v>38</v>
      </c>
      <c r="D32" s="131">
        <v>74501.93105024516</v>
      </c>
      <c r="E32" s="131"/>
      <c r="F32" s="131">
        <v>0.0</v>
      </c>
      <c r="G32" s="131"/>
      <c r="H32" s="131">
        <f t="shared" si="1"/>
        <v>0</v>
      </c>
      <c r="I32" s="131">
        <f t="shared" si="2"/>
        <v>0</v>
      </c>
      <c r="J32" s="132">
        <f t="shared" si="3"/>
        <v>0</v>
      </c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8"/>
      <c r="B33" s="145">
        <v>4.1</v>
      </c>
      <c r="C33" s="69" t="s">
        <v>39</v>
      </c>
      <c r="D33" s="138">
        <f>'Cotizacion ESC N° 637 Do'!H27</f>
        <v>0</v>
      </c>
      <c r="E33" s="134" t="str">
        <f>'Cotizacion ESC N° 637 Do'!I31</f>
        <v>#DIV/0!</v>
      </c>
      <c r="F33" s="135">
        <f>'CERTIFICADO N° 1'!H34</f>
        <v>0</v>
      </c>
      <c r="G33" s="143">
        <v>0.0</v>
      </c>
      <c r="H33" s="142">
        <f t="shared" si="1"/>
        <v>0</v>
      </c>
      <c r="I33" s="142" t="str">
        <f t="shared" si="2"/>
        <v>#DIV/0!</v>
      </c>
      <c r="J33" s="144">
        <f t="shared" si="3"/>
        <v>0</v>
      </c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5.0" customHeight="1">
      <c r="A34" s="68"/>
      <c r="B34" s="145">
        <v>4.2</v>
      </c>
      <c r="C34" s="39" t="s">
        <v>40</v>
      </c>
      <c r="D34" s="138">
        <f>'Cotizacion ESC N° 637 Do'!H28</f>
        <v>0</v>
      </c>
      <c r="E34" s="134" t="str">
        <f>'Cotizacion ESC N° 637 Do'!I32</f>
        <v>#DIV/0!</v>
      </c>
      <c r="F34" s="135">
        <f>'CERTIFICADO N° 1'!H35</f>
        <v>0</v>
      </c>
      <c r="G34" s="143">
        <v>0.0</v>
      </c>
      <c r="H34" s="142">
        <f t="shared" si="1"/>
        <v>0</v>
      </c>
      <c r="I34" s="142" t="str">
        <f t="shared" si="2"/>
        <v>#DIV/0!</v>
      </c>
      <c r="J34" s="144">
        <f t="shared" si="3"/>
        <v>0</v>
      </c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15.0" customHeight="1">
      <c r="A35" s="68"/>
      <c r="B35" s="145">
        <v>4.3</v>
      </c>
      <c r="C35" s="39" t="s">
        <v>41</v>
      </c>
      <c r="D35" s="138" t="str">
        <f>'Cotizacion ESC N° 637 Do'!H29</f>
        <v/>
      </c>
      <c r="E35" s="134" t="str">
        <f>'Cotizacion ESC N° 637 Do'!I32</f>
        <v>#DIV/0!</v>
      </c>
      <c r="F35" s="139">
        <f>'CERTIFICADO N° 1'!H36</f>
        <v>0</v>
      </c>
      <c r="G35" s="143">
        <v>0.0</v>
      </c>
      <c r="H35" s="142">
        <f t="shared" si="1"/>
        <v>0</v>
      </c>
      <c r="I35" s="142" t="str">
        <f t="shared" si="2"/>
        <v>#DIV/0!</v>
      </c>
      <c r="J35" s="144">
        <f t="shared" si="3"/>
        <v>0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>
      <c r="A36" s="68"/>
      <c r="B36" s="145">
        <v>4.4</v>
      </c>
      <c r="C36" s="39" t="s">
        <v>42</v>
      </c>
      <c r="D36" s="138">
        <f>'Cotizacion ESC N° 637 Do'!H30</f>
        <v>0</v>
      </c>
      <c r="E36" s="134" t="str">
        <f>'Cotizacion ESC N° 637 Do'!I33</f>
        <v>#DIV/0!</v>
      </c>
      <c r="F36" s="139">
        <f>'CERTIFICADO N° 1'!H37</f>
        <v>0</v>
      </c>
      <c r="G36" s="143">
        <v>0.0</v>
      </c>
      <c r="H36" s="142">
        <f t="shared" si="1"/>
        <v>0</v>
      </c>
      <c r="I36" s="142" t="str">
        <f t="shared" si="2"/>
        <v>#DIV/0!</v>
      </c>
      <c r="J36" s="144">
        <f t="shared" si="3"/>
        <v>0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5.0" customHeight="1">
      <c r="A37" s="68"/>
      <c r="B37" s="130">
        <v>5.0</v>
      </c>
      <c r="C37" s="32" t="s">
        <v>43</v>
      </c>
      <c r="D37" s="131">
        <v>33965.45279083738</v>
      </c>
      <c r="E37" s="131"/>
      <c r="F37" s="131">
        <v>0.0</v>
      </c>
      <c r="G37" s="131"/>
      <c r="H37" s="131">
        <f t="shared" si="1"/>
        <v>0</v>
      </c>
      <c r="I37" s="131">
        <f t="shared" si="2"/>
        <v>0</v>
      </c>
      <c r="J37" s="132">
        <f t="shared" si="3"/>
        <v>0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5.0" customHeight="1">
      <c r="A38" s="68"/>
      <c r="B38" s="38">
        <v>5.1</v>
      </c>
      <c r="C38" s="39" t="s">
        <v>44</v>
      </c>
      <c r="D38" s="138">
        <f>'Cotizacion ESC N° 637 Do'!H32</f>
        <v>0</v>
      </c>
      <c r="E38" s="134" t="str">
        <f>'Cotizacion ESC N° 637 Do'!I36</f>
        <v>#DIV/0!</v>
      </c>
      <c r="F38" s="139">
        <f>'CERTIFICADO N° 1'!H38</f>
        <v>0</v>
      </c>
      <c r="G38" s="143">
        <v>0.0</v>
      </c>
      <c r="H38" s="142">
        <f t="shared" si="1"/>
        <v>0</v>
      </c>
      <c r="I38" s="142" t="str">
        <f t="shared" si="2"/>
        <v>#DIV/0!</v>
      </c>
      <c r="J38" s="144">
        <f t="shared" si="3"/>
        <v>0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15.0" customHeight="1">
      <c r="A39" s="68"/>
      <c r="B39" s="38">
        <v>5.2</v>
      </c>
      <c r="C39" s="39" t="s">
        <v>45</v>
      </c>
      <c r="D39" s="138">
        <f>'Cotizacion ESC N° 637 Do'!H33</f>
        <v>0</v>
      </c>
      <c r="E39" s="134" t="str">
        <f>'Cotizacion ESC N° 637 Do'!I37</f>
        <v>#DIV/0!</v>
      </c>
      <c r="F39" s="139">
        <f>'CERTIFICADO N° 1'!H39</f>
        <v>0</v>
      </c>
      <c r="G39" s="143">
        <v>0.0</v>
      </c>
      <c r="H39" s="142">
        <f t="shared" si="1"/>
        <v>0</v>
      </c>
      <c r="I39" s="142" t="str">
        <f t="shared" si="2"/>
        <v>#DIV/0!</v>
      </c>
      <c r="J39" s="144">
        <f t="shared" si="3"/>
        <v>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15.0" customHeight="1">
      <c r="A40" s="68"/>
      <c r="B40" s="38">
        <v>5.3</v>
      </c>
      <c r="C40" s="39" t="s">
        <v>46</v>
      </c>
      <c r="D40" s="138">
        <f>'Cotizacion ESC N° 637 Do'!H34</f>
        <v>0</v>
      </c>
      <c r="E40" s="134" t="str">
        <f>'Cotizacion ESC N° 637 Do'!I38</f>
        <v>#DIV/0!</v>
      </c>
      <c r="F40" s="139">
        <f>'CERTIFICADO N° 1'!H40</f>
        <v>0</v>
      </c>
      <c r="G40" s="143">
        <v>0.0</v>
      </c>
      <c r="H40" s="142">
        <f t="shared" si="1"/>
        <v>0</v>
      </c>
      <c r="I40" s="142" t="str">
        <f t="shared" si="2"/>
        <v>#DIV/0!</v>
      </c>
      <c r="J40" s="144">
        <f t="shared" si="3"/>
        <v>0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15.0" customHeight="1">
      <c r="A41" s="68"/>
      <c r="B41" s="38">
        <v>5.4</v>
      </c>
      <c r="C41" s="39" t="s">
        <v>47</v>
      </c>
      <c r="D41" s="138" t="str">
        <f>'Cotizacion ESC N° 637 Do'!H35</f>
        <v/>
      </c>
      <c r="E41" s="134" t="str">
        <f>'Cotizacion ESC N° 637 Do'!I38</f>
        <v>#DIV/0!</v>
      </c>
      <c r="F41" s="139" t="str">
        <f>'CERTIFICADO N° 1'!H42</f>
        <v/>
      </c>
      <c r="G41" s="143">
        <v>0.0</v>
      </c>
      <c r="H41" s="142">
        <f t="shared" si="1"/>
        <v>0</v>
      </c>
      <c r="I41" s="142" t="str">
        <f t="shared" si="2"/>
        <v>#DIV/0!</v>
      </c>
      <c r="J41" s="144">
        <f t="shared" si="3"/>
        <v>0</v>
      </c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15.0" customHeight="1">
      <c r="A42" s="68"/>
      <c r="B42" s="147"/>
      <c r="C42" s="148"/>
      <c r="D42" s="149"/>
      <c r="E42" s="150" t="str">
        <f>+'[1]Oferta Escuela'!I45</f>
        <v>#REF!</v>
      </c>
      <c r="F42" s="151"/>
      <c r="G42" s="152"/>
      <c r="H42" s="151"/>
      <c r="I42" s="151"/>
      <c r="J42" s="153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18.75" customHeight="1">
      <c r="A43" s="68"/>
      <c r="B43" s="113"/>
      <c r="C43" s="113"/>
      <c r="D43" s="127"/>
      <c r="E43" s="154"/>
      <c r="F43" s="155"/>
      <c r="G43" s="156"/>
      <c r="H43" s="156"/>
      <c r="I43" s="156"/>
      <c r="J43" s="157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0" customHeight="1">
      <c r="A44" s="68"/>
      <c r="B44" s="113"/>
      <c r="C44" s="158" t="s">
        <v>84</v>
      </c>
      <c r="D44" s="159">
        <f>'Cotizacion ESC N° 637 Do'!H41</f>
        <v>0</v>
      </c>
      <c r="E44" s="160" t="str">
        <f>'Cotizacion ESC N° 637 Do'!I41</f>
        <v>#DIV/0!</v>
      </c>
      <c r="F44" s="161" t="s">
        <v>79</v>
      </c>
      <c r="G44" s="162"/>
      <c r="H44" s="163"/>
      <c r="I44" s="164" t="str">
        <f>ROUND(SUM(I18:I41),4)</f>
        <v>#DIV/0!</v>
      </c>
      <c r="J44" s="165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15.0" customHeight="1">
      <c r="A45" s="68"/>
      <c r="B45" s="113"/>
      <c r="C45" s="113"/>
      <c r="D45" s="11"/>
      <c r="E45" s="11"/>
      <c r="F45" s="166" t="s">
        <v>80</v>
      </c>
      <c r="G45" s="167"/>
      <c r="H45" s="167"/>
      <c r="I45" s="168"/>
      <c r="J45" s="165" t="str">
        <f>+ROUND(D44*I44,4)</f>
        <v>#DIV/0!</v>
      </c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ht="15.0" customHeight="1">
      <c r="A46" s="68"/>
      <c r="B46" s="113"/>
      <c r="C46" s="113"/>
      <c r="D46" s="127"/>
      <c r="E46" s="154"/>
      <c r="F46" s="155"/>
      <c r="G46" s="156"/>
      <c r="H46" s="156"/>
      <c r="I46" s="156"/>
      <c r="J46" s="157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ht="15.0" customHeight="1">
      <c r="A47" s="68"/>
      <c r="B47" s="113"/>
      <c r="C47" s="113"/>
      <c r="D47" s="127"/>
      <c r="E47" s="154"/>
      <c r="F47" s="155"/>
      <c r="G47" s="156"/>
      <c r="H47" s="156"/>
      <c r="I47" s="156"/>
      <c r="J47" s="157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ht="15.0" customHeight="1">
      <c r="A48" s="68"/>
      <c r="B48" s="113"/>
      <c r="C48" s="113"/>
      <c r="D48" s="127"/>
      <c r="E48" s="154"/>
      <c r="F48" s="155"/>
      <c r="G48" s="156"/>
      <c r="H48" s="156"/>
      <c r="I48" s="156"/>
      <c r="J48" s="157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ht="15.0" customHeight="1">
      <c r="A49" s="68"/>
      <c r="B49" s="113"/>
      <c r="C49" s="113"/>
      <c r="D49" s="127"/>
      <c r="E49" s="154"/>
      <c r="F49" s="155"/>
      <c r="G49" s="156"/>
      <c r="H49" s="156"/>
      <c r="I49" s="156"/>
      <c r="J49" s="157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ht="15.0" customHeight="1">
      <c r="A50" s="68"/>
      <c r="B50" s="113"/>
      <c r="C50" s="113"/>
      <c r="D50" s="113"/>
      <c r="E50" s="11"/>
      <c r="F50" s="11"/>
      <c r="G50" s="11"/>
      <c r="H50" s="11"/>
      <c r="I50" s="11"/>
      <c r="J50" s="169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ht="15.0" customHeight="1">
      <c r="A51" s="68"/>
      <c r="B51" s="113"/>
      <c r="C51" s="113"/>
      <c r="D51" s="170"/>
      <c r="E51" s="171"/>
      <c r="F51" s="172"/>
      <c r="G51" s="11"/>
      <c r="H51" s="171"/>
      <c r="I51" s="171"/>
      <c r="J51" s="173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ht="15.0" customHeight="1">
      <c r="A52" s="68"/>
      <c r="B52" s="113"/>
      <c r="C52" s="113"/>
      <c r="D52" s="113"/>
      <c r="E52" s="11" t="s">
        <v>81</v>
      </c>
      <c r="F52" s="11"/>
      <c r="G52" s="11"/>
      <c r="H52" s="11"/>
      <c r="I52" s="11" t="s">
        <v>82</v>
      </c>
      <c r="J52" s="169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ht="15.0" customHeight="1">
      <c r="A53" s="68"/>
      <c r="B53" s="113"/>
      <c r="C53" s="113"/>
      <c r="D53" s="113"/>
      <c r="E53" s="11"/>
      <c r="F53" s="11"/>
      <c r="G53" s="11"/>
      <c r="H53" s="113"/>
      <c r="I53" s="11"/>
      <c r="J53" s="169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ht="15.0" customHeight="1">
      <c r="A54" s="68"/>
      <c r="B54" s="113"/>
      <c r="C54" s="113"/>
      <c r="D54" s="113"/>
      <c r="E54" s="11"/>
      <c r="F54" s="11"/>
      <c r="G54" s="11"/>
      <c r="H54" s="11"/>
      <c r="I54" s="11"/>
      <c r="J54" s="169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ht="15.7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ht="15.75" customHeight="1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ht="15.75" customHeight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ht="15.75" customHeigh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ht="15.75" customHeight="1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ht="15.75" customHeight="1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ht="15.75" customHeight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ht="15.75" customHeight="1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ht="15.7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ht="15.75" customHeight="1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ht="15.7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ht="15.75" customHeight="1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ht="15.75" customHeight="1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ht="15.75" customHeight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ht="15.75" customHeight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ht="15.7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ht="15.7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ht="15.7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ht="15.7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ht="15.7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ht="15.7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ht="15.7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ht="15.7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ht="15.7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ht="15.7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ht="15.7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ht="15.7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ht="15.7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ht="15.7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ht="15.7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ht="15.7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ht="15.7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ht="15.7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ht="15.7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ht="15.7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ht="15.7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ht="15.7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ht="15.7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ht="15.7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ht="15.7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ht="15.7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ht="15.7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ht="15.7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ht="15.7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ht="15.7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ht="15.7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ht="15.7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ht="15.7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ht="15.7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ht="15.7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ht="15.7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ht="15.7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ht="15.7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ht="15.7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ht="15.7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ht="15.7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ht="15.7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ht="15.7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ht="15.7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ht="15.7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ht="15.7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ht="15.7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ht="15.7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ht="15.7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ht="15.7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ht="15.7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ht="15.7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ht="15.7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ht="15.7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ht="15.7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ht="15.7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ht="15.7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ht="15.7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ht="15.7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ht="15.7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ht="15.7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ht="15.7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ht="15.7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ht="15.7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ht="15.7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ht="15.7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ht="15.7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ht="15.7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ht="15.7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ht="15.7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ht="15.7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ht="15.7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ht="15.7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ht="15.7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ht="15.7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ht="15.7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ht="15.7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ht="15.7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ht="15.7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ht="15.7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ht="15.7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ht="15.7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ht="15.7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ht="15.7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ht="15.7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ht="15.7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ht="15.7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ht="15.7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ht="15.7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ht="15.7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ht="15.7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ht="15.7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ht="15.7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ht="15.7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ht="15.7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ht="15.7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ht="15.7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ht="15.7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ht="15.7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ht="15.7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ht="15.7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ht="15.7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ht="15.7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ht="15.7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ht="15.7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ht="15.7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ht="15.7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ht="15.7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ht="15.7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ht="15.7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ht="15.7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ht="15.7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ht="15.7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ht="15.7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ht="15.7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ht="15.7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ht="15.7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ht="15.7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ht="15.7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ht="15.7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ht="15.7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ht="15.7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ht="15.7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ht="15.7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ht="15.7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ht="15.7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ht="15.7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ht="15.7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ht="15.7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ht="15.7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ht="15.7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ht="15.7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ht="15.7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ht="15.7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ht="15.7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ht="15.75" customHeight="1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ht="15.7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ht="15.75" customHeight="1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ht="15.7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ht="15.75" customHeight="1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ht="15.7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ht="15.7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ht="15.75" customHeight="1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ht="15.75" customHeight="1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ht="15.7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ht="15.7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ht="15.75" customHeight="1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ht="15.75" customHeight="1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ht="15.75" customHeight="1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ht="15.7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ht="15.7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ht="15.75" customHeight="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ht="15.75" customHeight="1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ht="15.75" customHeight="1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ht="15.7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ht="15.7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ht="15.7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ht="15.7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ht="15.7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ht="15.75" customHeight="1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ht="15.75" customHeight="1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ht="15.7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ht="15.75" customHeight="1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ht="15.75" customHeight="1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ht="15.7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ht="15.75" customHeight="1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ht="15.75" customHeight="1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ht="15.75" customHeight="1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ht="15.75" customHeight="1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ht="15.7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ht="15.75" customHeight="1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ht="15.75" customHeight="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ht="15.75" customHeight="1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ht="15.75" customHeight="1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ht="15.75" customHeight="1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ht="15.75" customHeight="1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ht="15.75" customHeight="1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ht="15.75" customHeight="1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ht="15.75" customHeight="1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ht="15.75" customHeight="1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ht="15.75" customHeight="1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ht="15.75" customHeight="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ht="15.75" customHeight="1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ht="15.75" customHeight="1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ht="15.7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ht="15.7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ht="15.7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ht="15.7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ht="15.7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ht="15.7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ht="15.7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ht="15.7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ht="15.7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ht="15.7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ht="15.7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ht="15.7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ht="15.7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ht="15.7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ht="15.7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ht="15.7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ht="15.7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ht="15.7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ht="15.7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ht="15.7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ht="15.7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ht="15.7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ht="15.7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ht="15.7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ht="15.7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ht="15.75" customHeight="1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ht="15.75" customHeight="1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ht="15.75" customHeight="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ht="15.75" customHeight="1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ht="15.75" customHeight="1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ht="15.75" customHeight="1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ht="15.75" customHeight="1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ht="15.75" customHeight="1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ht="15.75" customHeight="1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ht="15.75" customHeight="1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ht="15.75" customHeight="1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ht="15.75" customHeight="1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ht="15.75" customHeight="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ht="15.75" customHeight="1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ht="15.75" customHeight="1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ht="15.75" customHeight="1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ht="15.75" customHeight="1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ht="15.75" customHeight="1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ht="15.75" customHeight="1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ht="15.75" customHeight="1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ht="15.75" customHeight="1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ht="15.75" customHeight="1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ht="15.75" customHeight="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ht="15.75" customHeight="1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ht="15.75" customHeight="1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ht="15.75" customHeight="1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ht="15.75" customHeight="1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ht="15.75" customHeight="1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ht="15.75" customHeight="1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ht="15.75" customHeight="1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ht="15.75" customHeight="1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ht="15.75" customHeight="1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ht="15.7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ht="15.7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ht="15.7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ht="15.7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ht="15.7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ht="15.7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ht="15.7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ht="15.7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ht="15.7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ht="15.7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ht="15.7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ht="15.7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ht="15.7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ht="15.7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ht="15.7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ht="15.7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ht="15.7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ht="15.7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ht="15.7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ht="15.7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ht="15.7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ht="15.7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ht="15.7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ht="15.7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ht="15.7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ht="15.7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ht="15.7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ht="15.7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ht="15.7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ht="15.7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ht="15.7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ht="15.7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ht="15.7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ht="15.7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ht="15.7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ht="15.7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ht="15.7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ht="15.7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ht="15.7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ht="15.7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ht="15.7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ht="15.7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ht="15.7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ht="15.7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ht="15.7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ht="15.7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ht="15.7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ht="15.7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ht="15.7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ht="15.7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ht="15.7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ht="15.7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ht="15.7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ht="15.7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ht="15.7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ht="15.7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ht="15.7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ht="15.7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ht="15.7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ht="15.7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ht="15.7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ht="15.7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ht="15.7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ht="15.7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ht="15.7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ht="15.7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ht="15.7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ht="15.7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ht="15.7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ht="15.7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ht="15.7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ht="15.7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ht="15.7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ht="15.7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ht="15.7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ht="15.7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ht="15.7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ht="15.7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ht="15.7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ht="15.7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ht="15.7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ht="15.7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ht="15.7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ht="15.7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ht="15.7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ht="15.7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ht="15.7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ht="15.7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ht="15.7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ht="15.7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ht="15.7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ht="15.7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ht="15.7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ht="15.7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ht="15.7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ht="15.7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ht="15.7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ht="15.7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ht="15.7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ht="15.7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ht="15.7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ht="15.7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ht="15.7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ht="15.7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ht="15.7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ht="15.7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ht="15.7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ht="15.7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ht="15.7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ht="15.7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ht="15.7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ht="15.7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ht="15.7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ht="15.7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ht="15.7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ht="15.7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ht="15.7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ht="15.7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ht="15.7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ht="15.7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ht="15.7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ht="15.7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ht="15.7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ht="15.7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ht="15.7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ht="15.7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ht="15.7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ht="15.7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ht="15.7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ht="15.7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ht="15.7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ht="15.7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ht="15.7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ht="15.7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ht="15.7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ht="15.7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ht="15.7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ht="15.7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ht="15.7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ht="15.7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ht="15.7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ht="15.7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ht="15.7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ht="15.7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ht="15.7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ht="15.7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ht="15.7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ht="15.7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ht="15.7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ht="15.7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ht="15.7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ht="15.7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ht="15.7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ht="15.7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ht="15.7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ht="15.7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ht="15.7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ht="15.7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ht="15.7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ht="15.7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ht="15.7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ht="15.7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ht="15.7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ht="15.7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ht="15.7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ht="15.7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ht="15.7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ht="15.7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ht="15.7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ht="15.7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ht="15.7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ht="15.7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ht="15.7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ht="15.7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ht="15.7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ht="15.7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ht="15.7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ht="15.7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ht="15.7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ht="15.7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ht="15.7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ht="15.7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ht="15.7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ht="15.7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ht="15.7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ht="15.7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ht="15.7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ht="15.7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ht="15.7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ht="15.7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ht="15.7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ht="15.7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ht="15.7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ht="15.7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ht="15.7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ht="15.7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ht="15.7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ht="15.7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ht="15.7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ht="15.7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ht="15.75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ht="15.75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ht="15.75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ht="15.75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ht="15.75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ht="15.75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ht="15.75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ht="15.75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ht="15.75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ht="15.75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ht="15.75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ht="15.75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ht="15.75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ht="15.75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ht="15.75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ht="15.75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ht="15.75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ht="15.75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ht="15.75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ht="15.75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ht="15.75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ht="15.75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ht="15.75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ht="15.75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ht="15.75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ht="15.75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ht="15.75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ht="15.75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ht="15.75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ht="15.75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ht="15.75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ht="15.75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ht="15.75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ht="15.75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ht="15.75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ht="15.75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ht="15.75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ht="15.75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ht="15.75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ht="15.75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ht="15.75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ht="15.75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ht="15.75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ht="15.75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ht="15.75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ht="15.75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ht="15.75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ht="15.75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ht="15.75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ht="15.75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ht="15.75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ht="15.75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ht="15.75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ht="15.75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ht="15.75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ht="15.75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ht="15.75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ht="15.75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ht="15.75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ht="15.75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ht="15.75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ht="15.75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ht="15.75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ht="15.75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ht="15.75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ht="15.75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ht="15.75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ht="15.75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ht="15.75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ht="15.75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ht="15.75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ht="15.75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ht="15.75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ht="15.75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ht="15.75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ht="15.75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ht="15.75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ht="15.75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ht="15.75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ht="15.75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ht="15.75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ht="15.75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ht="15.75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ht="15.75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ht="15.75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ht="15.75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ht="15.75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ht="15.75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ht="15.75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ht="15.75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ht="15.75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ht="15.75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ht="15.75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ht="15.75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ht="15.75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ht="15.75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ht="15.75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ht="15.75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ht="15.75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ht="15.75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ht="15.75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ht="15.75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ht="15.75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ht="15.75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ht="15.75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ht="15.75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ht="15.75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ht="15.75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ht="15.75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ht="15.75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ht="15.75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ht="15.75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ht="15.75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ht="15.75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ht="15.75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ht="15.75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ht="15.75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ht="15.75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ht="15.75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ht="15.75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ht="15.75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ht="15.75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ht="15.75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ht="15.75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ht="15.75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ht="15.75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ht="15.75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ht="15.75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ht="15.75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ht="15.75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ht="15.75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ht="15.75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ht="15.75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ht="15.75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ht="15.75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ht="15.75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ht="15.75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ht="15.75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ht="15.75" customHeight="1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ht="15.75" customHeight="1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ht="15.75" customHeight="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ht="15.75" customHeight="1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ht="15.75" customHeight="1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ht="15.75" customHeight="1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ht="15.75" customHeight="1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ht="15.75" customHeight="1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ht="15.75" customHeight="1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ht="15.75" customHeight="1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ht="15.75" customHeight="1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ht="15.75" customHeight="1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ht="15.75" customHeight="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ht="15.75" customHeight="1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ht="15.75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ht="15.75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ht="15.75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ht="15.75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ht="15.75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ht="15.75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ht="15.75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ht="15.75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ht="15.75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ht="15.75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ht="15.75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ht="15.75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ht="15.75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ht="15.75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ht="15.75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ht="15.75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ht="15.75" customHeight="1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ht="15.75" customHeight="1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ht="15.75" customHeight="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ht="15.75" customHeight="1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ht="15.75" customHeight="1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ht="15.75" customHeight="1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ht="15.75" customHeight="1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ht="15.75" customHeight="1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ht="15.75" customHeight="1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ht="15.75" customHeight="1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ht="15.75" customHeight="1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ht="15.75" customHeight="1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ht="15.75" customHeight="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ht="15.75" customHeight="1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ht="15.75" customHeight="1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ht="15.75" customHeight="1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ht="15.75" customHeight="1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ht="15.75" customHeight="1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ht="15.75" customHeight="1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ht="15.75" customHeight="1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ht="15.75" customHeight="1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ht="15.75" customHeight="1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ht="15.75" customHeight="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ht="15.75" customHeight="1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ht="15.75" customHeight="1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ht="15.75" customHeight="1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ht="15.7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ht="15.7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ht="15.75" customHeight="1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ht="15.75" customHeight="1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ht="15.75" customHeight="1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ht="15.75" customHeight="1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ht="15.75" customHeight="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ht="15.75" customHeight="1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ht="15.75" customHeight="1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ht="15.75" customHeight="1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ht="15.75" customHeight="1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ht="15.75" customHeight="1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ht="15.75" customHeight="1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ht="15.75" customHeight="1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ht="15.75" customHeight="1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ht="15.75" customHeight="1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ht="15.75" customHeight="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ht="15.75" customHeight="1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ht="15.75" customHeight="1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ht="15.75" customHeight="1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ht="15.75" customHeight="1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ht="15.75" customHeight="1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ht="15.75" customHeight="1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ht="15.75" customHeight="1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ht="15.75" customHeight="1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ht="15.75" customHeight="1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ht="15.75" customHeight="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ht="15.75" customHeight="1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ht="15.75" customHeight="1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ht="15.75" customHeight="1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ht="15.75" customHeight="1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ht="15.75" customHeight="1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ht="15.75" customHeight="1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ht="15.75" customHeight="1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ht="15.75" customHeight="1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ht="15.75" customHeight="1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ht="15.75" customHeight="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ht="15.75" customHeight="1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ht="15.75" customHeight="1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ht="15.75" customHeight="1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ht="15.75" customHeight="1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ht="15.75" customHeight="1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ht="15.75" customHeight="1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ht="15.75" customHeight="1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ht="15.75" customHeight="1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ht="15.75" customHeight="1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ht="15.75" customHeight="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ht="15.75" customHeight="1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ht="15.75" customHeight="1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ht="15.75" customHeight="1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ht="15.75" customHeight="1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ht="15.75" customHeight="1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ht="15.75" customHeight="1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ht="15.75" customHeight="1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ht="15.75" customHeight="1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ht="15.75" customHeight="1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ht="15.75" customHeight="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ht="15.75" customHeight="1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ht="15.75" customHeight="1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ht="15.75" customHeight="1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ht="15.75" customHeight="1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ht="15.75" customHeight="1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ht="15.75" customHeight="1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ht="15.75" customHeight="1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ht="15.75" customHeight="1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ht="15.75" customHeight="1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ht="15.75" customHeight="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ht="15.75" customHeight="1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ht="15.75" customHeight="1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ht="15.75" customHeight="1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ht="15.75" customHeight="1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ht="15.75" customHeight="1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ht="15.75" customHeight="1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ht="15.75" customHeight="1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ht="15.75" customHeight="1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ht="15.75" customHeight="1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ht="15.75" customHeight="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ht="15.75" customHeight="1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ht="15.75" customHeight="1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ht="15.75" customHeight="1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ht="15.75" customHeight="1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ht="15.75" customHeight="1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ht="15.75" customHeight="1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ht="15.75" customHeight="1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ht="15.75" customHeight="1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ht="15.75" customHeight="1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ht="15.75" customHeight="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ht="15.75" customHeight="1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ht="15.75" customHeight="1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ht="15.75" customHeight="1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ht="15.75" customHeight="1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ht="15.75" customHeight="1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ht="15.75" customHeight="1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ht="15.75" customHeight="1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ht="15.75" customHeight="1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ht="15.75" customHeight="1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ht="15.75" customHeight="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ht="15.75" customHeight="1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ht="15.75" customHeight="1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ht="15.75" customHeight="1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ht="15.75" customHeight="1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ht="15.75" customHeight="1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ht="15.75" customHeight="1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ht="15.75" customHeight="1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ht="15.75" customHeight="1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ht="15.75" customHeight="1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ht="15.75" customHeight="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ht="15.75" customHeight="1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ht="15.75" customHeight="1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ht="15.75" customHeight="1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ht="15.75" customHeight="1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ht="15.75" customHeight="1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ht="15.75" customHeight="1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ht="15.75" customHeight="1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ht="15.75" customHeight="1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ht="15.75" customHeight="1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ht="15.75" customHeight="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ht="15.75" customHeight="1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ht="15.75" customHeight="1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ht="15.75" customHeight="1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ht="15.75" customHeight="1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ht="15.75" customHeight="1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ht="15.75" customHeight="1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ht="15.75" customHeight="1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ht="15.75" customHeight="1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ht="15.75" customHeight="1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ht="15.75" customHeight="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ht="15.75" customHeight="1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ht="15.75" customHeight="1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ht="15.75" customHeight="1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ht="15.75" customHeight="1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ht="15.75" customHeight="1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ht="15.75" customHeight="1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ht="15.75" customHeight="1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ht="15.75" customHeight="1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ht="15.75" customHeight="1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ht="15.75" customHeight="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ht="15.75" customHeight="1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ht="15.75" customHeight="1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ht="15.75" customHeight="1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ht="15.75" customHeight="1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ht="15.75" customHeight="1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ht="15.75" customHeight="1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ht="15.75" customHeight="1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ht="15.75" customHeight="1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ht="15.75" customHeight="1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ht="15.75" customHeight="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ht="15.75" customHeight="1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ht="15.75" customHeight="1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ht="15.75" customHeight="1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ht="15.75" customHeight="1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ht="15.75" customHeight="1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ht="15.75" customHeight="1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ht="15.75" customHeight="1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ht="15.75" customHeight="1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ht="15.75" customHeight="1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ht="15.75" customHeight="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ht="15.75" customHeight="1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ht="15.75" customHeight="1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ht="15.75" customHeight="1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ht="15.75" customHeight="1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ht="15.75" customHeight="1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ht="15.75" customHeight="1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ht="15.75" customHeight="1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ht="15.75" customHeight="1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ht="15.75" customHeight="1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ht="15.75" customHeight="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ht="15.75" customHeight="1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ht="15.75" customHeight="1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ht="15.75" customHeight="1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ht="15.75" customHeight="1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ht="15.75" customHeight="1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ht="15.75" customHeight="1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ht="15.75" customHeight="1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ht="15.75" customHeight="1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ht="15.75" customHeight="1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ht="15.75" customHeight="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ht="15.75" customHeight="1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ht="15.75" customHeight="1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ht="15.75" customHeight="1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ht="15.75" customHeight="1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ht="15.75" customHeight="1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ht="15.75" customHeight="1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ht="15.75" customHeight="1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ht="15.75" customHeight="1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ht="15.75" customHeight="1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ht="15.75" customHeight="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ht="15.75" customHeight="1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ht="15.75" customHeight="1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ht="15.75" customHeight="1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ht="15.75" customHeight="1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ht="15.75" customHeight="1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ht="15.75" customHeight="1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ht="15.75" customHeight="1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ht="15.75" customHeight="1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ht="15.75" customHeight="1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ht="15.75" customHeight="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ht="15.75" customHeight="1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ht="15.75" customHeight="1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ht="15.75" customHeight="1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ht="15.75" customHeight="1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ht="15.75" customHeight="1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ht="15.75" customHeight="1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ht="15.75" customHeight="1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ht="15.75" customHeight="1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ht="15.75" customHeight="1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ht="15.75" customHeight="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ht="15.75" customHeight="1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ht="15.75" customHeight="1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ht="15.75" customHeight="1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ht="15.75" customHeight="1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ht="15.75" customHeight="1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ht="15.75" customHeight="1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ht="15.75" customHeight="1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ht="15.75" customHeight="1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ht="15.75" customHeight="1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ht="15.75" customHeight="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ht="15.75" customHeight="1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ht="15.75" customHeight="1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ht="15.75" customHeight="1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ht="15.75" customHeight="1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ht="15.75" customHeight="1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ht="15.75" customHeight="1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ht="15.75" customHeight="1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ht="15.75" customHeight="1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ht="15.75" customHeight="1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ht="15.75" customHeight="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ht="15.75" customHeight="1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ht="15.75" customHeight="1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ht="15.75" customHeight="1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ht="15.75" customHeight="1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ht="15.75" customHeight="1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ht="15.75" customHeight="1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ht="15.75" customHeight="1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ht="15.75" customHeight="1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ht="15.75" customHeight="1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ht="15.75" customHeight="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ht="15.75" customHeight="1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ht="15.75" customHeight="1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ht="15.75" customHeight="1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ht="15.75" customHeight="1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ht="15.75" customHeight="1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ht="15.75" customHeight="1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ht="15.75" customHeight="1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ht="15.75" customHeight="1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ht="15.75" customHeight="1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  <row r="1001" ht="15.75" customHeight="1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</row>
    <row r="1002" ht="15.75" customHeight="1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  <c r="U1002" s="68"/>
      <c r="V1002" s="68"/>
      <c r="W1002" s="68"/>
      <c r="X1002" s="68"/>
      <c r="Y1002" s="68"/>
      <c r="Z1002" s="68"/>
    </row>
    <row r="1003" ht="15.75" customHeight="1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  <c r="U1003" s="68"/>
      <c r="V1003" s="68"/>
      <c r="W1003" s="68"/>
      <c r="X1003" s="68"/>
      <c r="Y1003" s="68"/>
      <c r="Z1003" s="68"/>
    </row>
  </sheetData>
  <mergeCells count="5">
    <mergeCell ref="B5:J5"/>
    <mergeCell ref="B6:J6"/>
    <mergeCell ref="B8:J8"/>
    <mergeCell ref="B9:J9"/>
    <mergeCell ref="J10:J13"/>
  </mergeCells>
  <conditionalFormatting sqref="E37">
    <cfRule type="cellIs" dxfId="0" priority="1" stopIfTrue="1" operator="equal">
      <formula>0</formula>
    </cfRule>
  </conditionalFormatting>
  <conditionalFormatting sqref="E18:E20">
    <cfRule type="cellIs" dxfId="0" priority="2" stopIfTrue="1" operator="equal">
      <formula>0</formula>
    </cfRule>
  </conditionalFormatting>
  <conditionalFormatting sqref="E42">
    <cfRule type="cellIs" dxfId="0" priority="3" stopIfTrue="1" operator="equal">
      <formula>0</formula>
    </cfRule>
  </conditionalFormatting>
  <conditionalFormatting sqref="E23">
    <cfRule type="cellIs" dxfId="0" priority="4" stopIfTrue="1" operator="equal">
      <formula>0</formula>
    </cfRule>
  </conditionalFormatting>
  <conditionalFormatting sqref="E24:E25">
    <cfRule type="cellIs" dxfId="0" priority="5" stopIfTrue="1" operator="equal">
      <formula>0</formula>
    </cfRule>
  </conditionalFormatting>
  <conditionalFormatting sqref="E22">
    <cfRule type="cellIs" dxfId="0" priority="6" stopIfTrue="1" operator="equal">
      <formula>0</formula>
    </cfRule>
  </conditionalFormatting>
  <conditionalFormatting sqref="E22 E25 E27:E31 E35:E36 E41">
    <cfRule type="cellIs" dxfId="0" priority="7" stopIfTrue="1" operator="equal">
      <formula>0</formula>
    </cfRule>
  </conditionalFormatting>
  <conditionalFormatting sqref="E33:E36">
    <cfRule type="cellIs" dxfId="0" priority="8" stopIfTrue="1" operator="equal">
      <formula>0</formula>
    </cfRule>
  </conditionalFormatting>
  <conditionalFormatting sqref="E38:E41">
    <cfRule type="cellIs" dxfId="0" priority="9" stopIfTrue="1" operator="equal">
      <formula>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88"/>
    <col customWidth="1" min="3" max="3" width="57.5"/>
    <col customWidth="1" min="4" max="4" width="15.0"/>
    <col customWidth="1" min="5" max="6" width="8.88"/>
    <col customWidth="1" min="7" max="9" width="10.5"/>
    <col customWidth="1" min="10" max="10" width="13.88"/>
    <col customWidth="1" min="11" max="11" width="1.63"/>
  </cols>
  <sheetData>
    <row r="1" ht="15.0" customHeight="1">
      <c r="A1" s="68"/>
      <c r="B1" s="96"/>
      <c r="C1" s="97"/>
      <c r="D1" s="93"/>
      <c r="E1" s="98"/>
      <c r="F1" s="98"/>
      <c r="G1" s="98"/>
      <c r="H1" s="98"/>
      <c r="I1" s="98"/>
      <c r="J1" s="99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27.75" customHeight="1">
      <c r="A2" s="68"/>
      <c r="B2" s="100" t="s">
        <v>51</v>
      </c>
      <c r="C2" s="98"/>
      <c r="D2" s="93"/>
      <c r="E2" s="98"/>
      <c r="F2" s="98"/>
      <c r="G2" s="98"/>
      <c r="H2" s="98"/>
      <c r="I2" s="98"/>
      <c r="J2" s="99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ht="23.25" customHeight="1">
      <c r="A3" s="68"/>
      <c r="B3" s="100" t="s">
        <v>52</v>
      </c>
      <c r="C3" s="98"/>
      <c r="D3" s="93"/>
      <c r="E3" s="98"/>
      <c r="F3" s="98"/>
      <c r="G3" s="98"/>
      <c r="H3" s="98"/>
      <c r="I3" s="98"/>
      <c r="J3" s="99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ht="15.0" customHeight="1">
      <c r="A4" s="68"/>
      <c r="B4" s="101" t="s">
        <v>53</v>
      </c>
      <c r="C4" s="93"/>
      <c r="D4" s="93"/>
      <c r="E4" s="98"/>
      <c r="F4" s="98"/>
      <c r="G4" s="98"/>
      <c r="H4" s="98"/>
      <c r="I4" s="98"/>
      <c r="J4" s="99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ht="57.0" customHeight="1">
      <c r="A5" s="68"/>
      <c r="B5" s="102" t="s">
        <v>54</v>
      </c>
      <c r="C5" s="14"/>
      <c r="D5" s="14"/>
      <c r="E5" s="14"/>
      <c r="F5" s="14"/>
      <c r="G5" s="14"/>
      <c r="H5" s="14"/>
      <c r="I5" s="14"/>
      <c r="J5" s="15"/>
      <c r="K5" s="103"/>
      <c r="L5" s="103"/>
      <c r="M5" s="103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ht="15.0" customHeight="1">
      <c r="A6" s="68"/>
      <c r="B6" s="104" t="s">
        <v>3</v>
      </c>
      <c r="C6" s="14"/>
      <c r="D6" s="14"/>
      <c r="E6" s="14"/>
      <c r="F6" s="14"/>
      <c r="G6" s="14"/>
      <c r="H6" s="14"/>
      <c r="I6" s="14"/>
      <c r="J6" s="15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ht="22.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ht="15.0" customHeight="1">
      <c r="A8" s="68"/>
      <c r="B8" s="105" t="s">
        <v>85</v>
      </c>
      <c r="C8" s="106"/>
      <c r="D8" s="106"/>
      <c r="E8" s="106"/>
      <c r="F8" s="106"/>
      <c r="G8" s="106"/>
      <c r="H8" s="106"/>
      <c r="I8" s="106"/>
      <c r="J8" s="106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ht="15.0" customHeight="1">
      <c r="A9" s="68"/>
      <c r="B9" s="107" t="str">
        <f>+'[1]Oferta Escuela'!B8:I8</f>
        <v>#REF!</v>
      </c>
      <c r="C9" s="108"/>
      <c r="D9" s="108"/>
      <c r="E9" s="108"/>
      <c r="F9" s="108"/>
      <c r="G9" s="108"/>
      <c r="H9" s="108"/>
      <c r="I9" s="108"/>
      <c r="J9" s="109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ht="15.0" customHeight="1">
      <c r="A10" s="68"/>
      <c r="B10" s="110" t="s">
        <v>56</v>
      </c>
      <c r="C10" s="111"/>
      <c r="D10" s="111"/>
      <c r="E10" s="111"/>
      <c r="F10" s="112"/>
      <c r="G10" s="113"/>
      <c r="H10" s="113"/>
      <c r="I10" s="113"/>
      <c r="J10" s="114">
        <v>45870.0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ht="15.0" customHeight="1">
      <c r="A11" s="68"/>
      <c r="B11" s="94" t="s">
        <v>57</v>
      </c>
      <c r="C11" s="113"/>
      <c r="D11" s="113"/>
      <c r="E11" s="11"/>
      <c r="F11" s="113"/>
      <c r="G11" s="113"/>
      <c r="H11" s="113"/>
      <c r="I11" s="113"/>
      <c r="J11" s="115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ht="15.0" customHeight="1">
      <c r="A12" s="68"/>
      <c r="B12" s="94" t="s">
        <v>58</v>
      </c>
      <c r="C12" s="113"/>
      <c r="D12" s="113"/>
      <c r="E12" s="11"/>
      <c r="F12" s="113"/>
      <c r="G12" s="113"/>
      <c r="H12" s="113"/>
      <c r="I12" s="113"/>
      <c r="J12" s="115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ht="15.0" customHeight="1">
      <c r="A13" s="68"/>
      <c r="B13" s="94" t="s">
        <v>59</v>
      </c>
      <c r="C13" s="113"/>
      <c r="D13" s="113"/>
      <c r="E13" s="11"/>
      <c r="F13" s="113"/>
      <c r="G13" s="113"/>
      <c r="H13" s="113"/>
      <c r="I13" s="113"/>
      <c r="J13" s="116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8"/>
      <c r="B14" s="113"/>
      <c r="C14" s="117"/>
      <c r="D14" s="118" t="s">
        <v>60</v>
      </c>
      <c r="E14" s="118" t="s">
        <v>61</v>
      </c>
      <c r="F14" s="118" t="s">
        <v>62</v>
      </c>
      <c r="G14" s="118" t="s">
        <v>63</v>
      </c>
      <c r="H14" s="118" t="s">
        <v>64</v>
      </c>
      <c r="I14" s="118" t="s">
        <v>65</v>
      </c>
      <c r="J14" s="118" t="s">
        <v>66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68"/>
      <c r="B15" s="119" t="s">
        <v>67</v>
      </c>
      <c r="C15" s="120" t="s">
        <v>68</v>
      </c>
      <c r="D15" s="121" t="s">
        <v>69</v>
      </c>
      <c r="E15" s="122" t="s">
        <v>70</v>
      </c>
      <c r="F15" s="121" t="s">
        <v>71</v>
      </c>
      <c r="G15" s="121" t="s">
        <v>72</v>
      </c>
      <c r="H15" s="121" t="s">
        <v>73</v>
      </c>
      <c r="I15" s="121" t="s">
        <v>74</v>
      </c>
      <c r="J15" s="123" t="s">
        <v>75</v>
      </c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ht="15.0" customHeight="1">
      <c r="A16" s="68"/>
      <c r="B16" s="124"/>
      <c r="C16" s="124"/>
      <c r="D16" s="125"/>
      <c r="E16" s="126"/>
      <c r="F16" s="127"/>
      <c r="G16" s="127"/>
      <c r="H16" s="127"/>
      <c r="I16" s="128"/>
      <c r="J16" s="129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ht="52.5" customHeight="1">
      <c r="A17" s="68"/>
      <c r="B17" s="130">
        <v>1.0</v>
      </c>
      <c r="C17" s="32" t="s">
        <v>18</v>
      </c>
      <c r="D17" s="131"/>
      <c r="E17" s="131"/>
      <c r="F17" s="131" t="s">
        <v>76</v>
      </c>
      <c r="G17" s="131"/>
      <c r="H17" s="131"/>
      <c r="I17" s="131"/>
      <c r="J17" s="132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68"/>
      <c r="B18" s="38">
        <v>1.1</v>
      </c>
      <c r="C18" s="39" t="s">
        <v>19</v>
      </c>
      <c r="D18" s="133">
        <f>'Cotizacion ESC N° 637 Do'!H12</f>
        <v>0</v>
      </c>
      <c r="E18" s="134" t="str">
        <f>'Cotizacion ESC N° 637 Do'!I12</f>
        <v>#DIV/0!</v>
      </c>
      <c r="F18" s="135">
        <f>'CERTIFICADO N° 2'!H18</f>
        <v>0</v>
      </c>
      <c r="G18" s="136">
        <v>0.0</v>
      </c>
      <c r="H18" s="135">
        <f t="shared" ref="H18:H41" si="1">F18+G18</f>
        <v>0</v>
      </c>
      <c r="I18" s="135" t="str">
        <f t="shared" ref="I18:I41" si="2">E18*H18</f>
        <v>#DIV/0!</v>
      </c>
      <c r="J18" s="137">
        <f t="shared" ref="J18:J41" si="3">ROUND(D18*H18,2)</f>
        <v>0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ht="15.0" customHeight="1">
      <c r="A19" s="68"/>
      <c r="B19" s="38">
        <v>1.2</v>
      </c>
      <c r="C19" s="45" t="s">
        <v>21</v>
      </c>
      <c r="D19" s="138">
        <f>'Cotizacion ESC N° 637 Do'!H13</f>
        <v>0</v>
      </c>
      <c r="E19" s="134" t="str">
        <f>'Cotizacion ESC N° 637 Do'!I13</f>
        <v>#DIV/0!</v>
      </c>
      <c r="F19" s="135">
        <f>'CERTIFICADO N° 2'!H19</f>
        <v>0</v>
      </c>
      <c r="G19" s="140">
        <v>0.0</v>
      </c>
      <c r="H19" s="139">
        <f t="shared" si="1"/>
        <v>0</v>
      </c>
      <c r="I19" s="139" t="str">
        <f t="shared" si="2"/>
        <v>#DIV/0!</v>
      </c>
      <c r="J19" s="141">
        <f t="shared" si="3"/>
        <v>0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ht="15.0" customHeight="1">
      <c r="A20" s="68"/>
      <c r="B20" s="38">
        <v>1.3</v>
      </c>
      <c r="C20" s="48" t="s">
        <v>22</v>
      </c>
      <c r="D20" s="138">
        <f>'Cotizacion ESC N° 637 Do'!H14</f>
        <v>0</v>
      </c>
      <c r="E20" s="134" t="str">
        <f>'Cotizacion ESC N° 637 Do'!I14</f>
        <v>#DIV/0!</v>
      </c>
      <c r="F20" s="135">
        <f>'CERTIFICADO N° 2'!H20</f>
        <v>0</v>
      </c>
      <c r="G20" s="143">
        <v>0.0</v>
      </c>
      <c r="H20" s="142">
        <f t="shared" si="1"/>
        <v>0</v>
      </c>
      <c r="I20" s="142" t="str">
        <f t="shared" si="2"/>
        <v>#DIV/0!</v>
      </c>
      <c r="J20" s="144">
        <f t="shared" si="3"/>
        <v>0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15.0" customHeight="1">
      <c r="A21" s="68"/>
      <c r="B21" s="130">
        <v>2.0</v>
      </c>
      <c r="C21" s="32" t="s">
        <v>25</v>
      </c>
      <c r="D21" s="131">
        <v>74501.93105024516</v>
      </c>
      <c r="E21" s="131"/>
      <c r="F21" s="131">
        <v>0.0</v>
      </c>
      <c r="G21" s="131"/>
      <c r="H21" s="131">
        <f t="shared" si="1"/>
        <v>0</v>
      </c>
      <c r="I21" s="131">
        <f t="shared" si="2"/>
        <v>0</v>
      </c>
      <c r="J21" s="132">
        <f t="shared" si="3"/>
        <v>0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ht="15.0" customHeight="1">
      <c r="A22" s="68"/>
      <c r="B22" s="38">
        <v>2.1</v>
      </c>
      <c r="C22" s="59" t="s">
        <v>26</v>
      </c>
      <c r="D22" s="138" t="str">
        <f>'Cotizacion ESC N° 637 Do'!H16</f>
        <v/>
      </c>
      <c r="E22" s="134" t="str">
        <f>'Cotizacion ESC N° 637 Do'!I17</f>
        <v>#DIV/0!</v>
      </c>
      <c r="F22" s="135">
        <f>'CERTIFICADO N° 2'!H22</f>
        <v>0</v>
      </c>
      <c r="G22" s="143">
        <v>0.0</v>
      </c>
      <c r="H22" s="142">
        <f t="shared" si="1"/>
        <v>0</v>
      </c>
      <c r="I22" s="142" t="str">
        <f t="shared" si="2"/>
        <v>#DIV/0!</v>
      </c>
      <c r="J22" s="144">
        <f t="shared" si="3"/>
        <v>0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5.0" customHeight="1">
      <c r="A23" s="68"/>
      <c r="B23" s="38">
        <v>2.2</v>
      </c>
      <c r="C23" s="63" t="s">
        <v>27</v>
      </c>
      <c r="D23" s="138">
        <f>'Cotizacion ESC N° 637 Do'!H17</f>
        <v>0</v>
      </c>
      <c r="E23" s="134" t="str">
        <f>'Cotizacion ESC N° 637 Do'!I19</f>
        <v>#DIV/0!</v>
      </c>
      <c r="F23" s="135">
        <f>'CERTIFICADO N° 2'!H23</f>
        <v>0</v>
      </c>
      <c r="G23" s="143">
        <v>0.0</v>
      </c>
      <c r="H23" s="142">
        <f t="shared" si="1"/>
        <v>0</v>
      </c>
      <c r="I23" s="142" t="str">
        <f t="shared" si="2"/>
        <v>#DIV/0!</v>
      </c>
      <c r="J23" s="144">
        <f t="shared" si="3"/>
        <v>0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ht="15.0" customHeight="1">
      <c r="A24" s="68"/>
      <c r="B24" s="38">
        <v>2.3</v>
      </c>
      <c r="C24" s="59" t="s">
        <v>28</v>
      </c>
      <c r="D24" s="138">
        <f>'Cotizacion ESC N° 637 Do'!H19</f>
        <v>0</v>
      </c>
      <c r="E24" s="134" t="str">
        <f>'Cotizacion ESC N° 637 Do'!I20</f>
        <v>#DIV/0!</v>
      </c>
      <c r="F24" s="135">
        <f>'CERTIFICADO N° 2'!H24</f>
        <v>0</v>
      </c>
      <c r="G24" s="143">
        <v>0.0</v>
      </c>
      <c r="H24" s="142">
        <f t="shared" si="1"/>
        <v>0</v>
      </c>
      <c r="I24" s="142" t="str">
        <f t="shared" si="2"/>
        <v>#DIV/0!</v>
      </c>
      <c r="J24" s="144">
        <f t="shared" si="3"/>
        <v>0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ht="15.0" customHeight="1">
      <c r="A25" s="68"/>
      <c r="B25" s="38">
        <v>2.4</v>
      </c>
      <c r="C25" s="64" t="s">
        <v>29</v>
      </c>
      <c r="D25" s="138">
        <f>'Cotizacion ESC N° 637 Do'!H19</f>
        <v>0</v>
      </c>
      <c r="E25" s="134" t="str">
        <f>'Cotizacion ESC N° 637 Do'!I21</f>
        <v>#DIV/0!</v>
      </c>
      <c r="F25" s="135">
        <f>'CERTIFICADO N° 2'!H25</f>
        <v>0</v>
      </c>
      <c r="G25" s="143">
        <v>0.0</v>
      </c>
      <c r="H25" s="142">
        <f t="shared" si="1"/>
        <v>0</v>
      </c>
      <c r="I25" s="142" t="str">
        <f t="shared" si="2"/>
        <v>#DIV/0!</v>
      </c>
      <c r="J25" s="144">
        <f t="shared" si="3"/>
        <v>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ht="15.0" customHeight="1">
      <c r="A26" s="68"/>
      <c r="B26" s="130">
        <v>3.0</v>
      </c>
      <c r="C26" s="32" t="s">
        <v>31</v>
      </c>
      <c r="D26" s="131">
        <v>74501.93105024516</v>
      </c>
      <c r="E26" s="131"/>
      <c r="F26" s="131">
        <v>0.0</v>
      </c>
      <c r="G26" s="131"/>
      <c r="H26" s="131">
        <f t="shared" si="1"/>
        <v>0</v>
      </c>
      <c r="I26" s="131">
        <f t="shared" si="2"/>
        <v>0</v>
      </c>
      <c r="J26" s="132">
        <f t="shared" si="3"/>
        <v>0</v>
      </c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ht="15.0" customHeight="1">
      <c r="A27" s="68"/>
      <c r="B27" s="66">
        <v>3.1</v>
      </c>
      <c r="C27" s="67" t="s">
        <v>32</v>
      </c>
      <c r="D27" s="138">
        <f>'Cotizacion ESC N° 637 Do'!H21</f>
        <v>0</v>
      </c>
      <c r="E27" s="134" t="str">
        <f>'Cotizacion ESC N° 637 Do'!I23</f>
        <v>#DIV/0!</v>
      </c>
      <c r="F27" s="139">
        <f>'CERTIFICADO N° 2'!H27</f>
        <v>0</v>
      </c>
      <c r="G27" s="143">
        <v>0.0</v>
      </c>
      <c r="H27" s="142">
        <f t="shared" si="1"/>
        <v>0</v>
      </c>
      <c r="I27" s="142" t="str">
        <f t="shared" si="2"/>
        <v>#DIV/0!</v>
      </c>
      <c r="J27" s="144">
        <f t="shared" si="3"/>
        <v>0</v>
      </c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15.0" customHeight="1">
      <c r="A28" s="68"/>
      <c r="B28" s="66">
        <v>3.2</v>
      </c>
      <c r="C28" s="67" t="s">
        <v>33</v>
      </c>
      <c r="D28" s="138" t="str">
        <f>'Cotizacion ESC N° 637 Do'!H22</f>
        <v/>
      </c>
      <c r="E28" s="134" t="str">
        <f>'Cotizacion ESC N° 637 Do'!I24</f>
        <v>#DIV/0!</v>
      </c>
      <c r="F28" s="139">
        <f>'CERTIFICADO N° 2'!H28</f>
        <v>0</v>
      </c>
      <c r="G28" s="143">
        <v>0.0</v>
      </c>
      <c r="H28" s="142">
        <f t="shared" si="1"/>
        <v>0</v>
      </c>
      <c r="I28" s="142" t="str">
        <f t="shared" si="2"/>
        <v>#DIV/0!</v>
      </c>
      <c r="J28" s="144">
        <f t="shared" si="3"/>
        <v>0</v>
      </c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>
      <c r="A29" s="68"/>
      <c r="B29" s="66">
        <v>3.3</v>
      </c>
      <c r="C29" s="67" t="s">
        <v>77</v>
      </c>
      <c r="D29" s="138">
        <f>'Cotizacion ESC N° 637 Do'!H23</f>
        <v>0</v>
      </c>
      <c r="E29" s="134" t="str">
        <f>'Cotizacion ESC N° 637 Do'!I25</f>
        <v>#DIV/0!</v>
      </c>
      <c r="F29" s="139">
        <f>'CERTIFICADO N° 2'!H29</f>
        <v>0</v>
      </c>
      <c r="G29" s="143">
        <v>0.0</v>
      </c>
      <c r="H29" s="142">
        <f t="shared" si="1"/>
        <v>0</v>
      </c>
      <c r="I29" s="142" t="str">
        <f t="shared" si="2"/>
        <v>#DIV/0!</v>
      </c>
      <c r="J29" s="144">
        <f t="shared" si="3"/>
        <v>0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15.0" customHeight="1">
      <c r="A30" s="68"/>
      <c r="B30" s="66">
        <v>3.4</v>
      </c>
      <c r="C30" s="67" t="s">
        <v>36</v>
      </c>
      <c r="D30" s="138">
        <f>'Cotizacion ESC N° 637 Do'!H24</f>
        <v>0</v>
      </c>
      <c r="E30" s="134" t="str">
        <f>'Cotizacion ESC N° 637 Do'!I27</f>
        <v>#DIV/0!</v>
      </c>
      <c r="F30" s="139">
        <f>'CERTIFICADO N° 2'!H30</f>
        <v>0</v>
      </c>
      <c r="G30" s="143">
        <v>0.0</v>
      </c>
      <c r="H30" s="142">
        <f t="shared" si="1"/>
        <v>0</v>
      </c>
      <c r="I30" s="142" t="str">
        <f t="shared" si="2"/>
        <v>#DIV/0!</v>
      </c>
      <c r="J30" s="144">
        <f t="shared" si="3"/>
        <v>0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5.0" customHeight="1">
      <c r="A31" s="68"/>
      <c r="B31" s="66">
        <v>3.5</v>
      </c>
      <c r="C31" s="67" t="s">
        <v>37</v>
      </c>
      <c r="D31" s="138">
        <f>'Cotizacion ESC N° 637 Do'!H25</f>
        <v>0</v>
      </c>
      <c r="E31" s="134" t="str">
        <f>'Cotizacion ESC N° 637 Do'!I27</f>
        <v>#DIV/0!</v>
      </c>
      <c r="F31" s="135">
        <f>'CERTIFICADO N° 2'!H31</f>
        <v>0</v>
      </c>
      <c r="G31" s="143">
        <v>0.0</v>
      </c>
      <c r="H31" s="142">
        <f t="shared" si="1"/>
        <v>0</v>
      </c>
      <c r="I31" s="142" t="str">
        <f t="shared" si="2"/>
        <v>#DIV/0!</v>
      </c>
      <c r="J31" s="144">
        <f t="shared" si="3"/>
        <v>0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5.0" customHeight="1">
      <c r="A32" s="68"/>
      <c r="B32" s="130">
        <v>4.0</v>
      </c>
      <c r="C32" s="32" t="s">
        <v>38</v>
      </c>
      <c r="D32" s="131">
        <v>74501.93105024516</v>
      </c>
      <c r="E32" s="131"/>
      <c r="F32" s="131">
        <v>0.0</v>
      </c>
      <c r="G32" s="131"/>
      <c r="H32" s="131">
        <f t="shared" si="1"/>
        <v>0</v>
      </c>
      <c r="I32" s="131">
        <f t="shared" si="2"/>
        <v>0</v>
      </c>
      <c r="J32" s="132">
        <f t="shared" si="3"/>
        <v>0</v>
      </c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8"/>
      <c r="B33" s="145">
        <v>4.1</v>
      </c>
      <c r="C33" s="69" t="s">
        <v>39</v>
      </c>
      <c r="D33" s="138">
        <f>'Cotizacion ESC N° 637 Do'!H27</f>
        <v>0</v>
      </c>
      <c r="E33" s="134" t="str">
        <f>'Cotizacion ESC N° 637 Do'!I31</f>
        <v>#DIV/0!</v>
      </c>
      <c r="F33" s="135">
        <f>'CERTIFICADO N° 2'!H33</f>
        <v>0</v>
      </c>
      <c r="G33" s="143">
        <v>0.0</v>
      </c>
      <c r="H33" s="142">
        <f t="shared" si="1"/>
        <v>0</v>
      </c>
      <c r="I33" s="142" t="str">
        <f t="shared" si="2"/>
        <v>#DIV/0!</v>
      </c>
      <c r="J33" s="144">
        <f t="shared" si="3"/>
        <v>0</v>
      </c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5.0" customHeight="1">
      <c r="A34" s="68"/>
      <c r="B34" s="145">
        <v>4.2</v>
      </c>
      <c r="C34" s="39" t="s">
        <v>40</v>
      </c>
      <c r="D34" s="138">
        <f>'Cotizacion ESC N° 637 Do'!H28</f>
        <v>0</v>
      </c>
      <c r="E34" s="134" t="str">
        <f>'Cotizacion ESC N° 637 Do'!I32</f>
        <v>#DIV/0!</v>
      </c>
      <c r="F34" s="135">
        <f>'CERTIFICADO N° 2'!H34</f>
        <v>0</v>
      </c>
      <c r="G34" s="143">
        <v>0.0</v>
      </c>
      <c r="H34" s="142">
        <f t="shared" si="1"/>
        <v>0</v>
      </c>
      <c r="I34" s="142" t="str">
        <f t="shared" si="2"/>
        <v>#DIV/0!</v>
      </c>
      <c r="J34" s="144">
        <f t="shared" si="3"/>
        <v>0</v>
      </c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15.0" customHeight="1">
      <c r="A35" s="68"/>
      <c r="B35" s="145">
        <v>4.3</v>
      </c>
      <c r="C35" s="39" t="s">
        <v>41</v>
      </c>
      <c r="D35" s="138" t="str">
        <f>'Cotizacion ESC N° 637 Do'!H29</f>
        <v/>
      </c>
      <c r="E35" s="134" t="str">
        <f>'Cotizacion ESC N° 637 Do'!I33</f>
        <v>#DIV/0!</v>
      </c>
      <c r="F35" s="135">
        <f>'CERTIFICADO N° 2'!H35</f>
        <v>0</v>
      </c>
      <c r="G35" s="143">
        <v>0.0</v>
      </c>
      <c r="H35" s="142">
        <f t="shared" si="1"/>
        <v>0</v>
      </c>
      <c r="I35" s="142" t="str">
        <f t="shared" si="2"/>
        <v>#DIV/0!</v>
      </c>
      <c r="J35" s="144">
        <f t="shared" si="3"/>
        <v>0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>
      <c r="A36" s="68"/>
      <c r="B36" s="145">
        <v>4.4</v>
      </c>
      <c r="C36" s="39" t="s">
        <v>42</v>
      </c>
      <c r="D36" s="138">
        <f>'Cotizacion ESC N° 637 Do'!H30</f>
        <v>0</v>
      </c>
      <c r="E36" s="134" t="str">
        <f>'Cotizacion ESC N° 637 Do'!I32</f>
        <v>#DIV/0!</v>
      </c>
      <c r="F36" s="135">
        <f>'CERTIFICADO N° 2'!H36</f>
        <v>0</v>
      </c>
      <c r="G36" s="143">
        <v>0.0</v>
      </c>
      <c r="H36" s="142">
        <f t="shared" si="1"/>
        <v>0</v>
      </c>
      <c r="I36" s="142" t="str">
        <f t="shared" si="2"/>
        <v>#DIV/0!</v>
      </c>
      <c r="J36" s="144">
        <f t="shared" si="3"/>
        <v>0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5.0" customHeight="1">
      <c r="A37" s="68"/>
      <c r="B37" s="130">
        <v>5.0</v>
      </c>
      <c r="C37" s="32" t="s">
        <v>43</v>
      </c>
      <c r="D37" s="131">
        <v>33965.45279083738</v>
      </c>
      <c r="E37" s="131"/>
      <c r="F37" s="131">
        <v>0.0</v>
      </c>
      <c r="G37" s="131"/>
      <c r="H37" s="131">
        <f t="shared" si="1"/>
        <v>0</v>
      </c>
      <c r="I37" s="131">
        <f t="shared" si="2"/>
        <v>0</v>
      </c>
      <c r="J37" s="132">
        <f t="shared" si="3"/>
        <v>0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5.0" customHeight="1">
      <c r="A38" s="68"/>
      <c r="B38" s="38">
        <v>5.1</v>
      </c>
      <c r="C38" s="39" t="s">
        <v>44</v>
      </c>
      <c r="D38" s="138">
        <f>'Cotizacion ESC N° 637 Do'!H32</f>
        <v>0</v>
      </c>
      <c r="E38" s="134" t="str">
        <f>'Cotizacion ESC N° 637 Do'!I36</f>
        <v>#DIV/0!</v>
      </c>
      <c r="F38" s="139">
        <f>'CERTIFICADO N° 2'!H38</f>
        <v>0</v>
      </c>
      <c r="G38" s="143">
        <v>0.0</v>
      </c>
      <c r="H38" s="142">
        <f t="shared" si="1"/>
        <v>0</v>
      </c>
      <c r="I38" s="142" t="str">
        <f t="shared" si="2"/>
        <v>#DIV/0!</v>
      </c>
      <c r="J38" s="144">
        <f t="shared" si="3"/>
        <v>0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15.0" customHeight="1">
      <c r="A39" s="68"/>
      <c r="B39" s="38">
        <v>5.2</v>
      </c>
      <c r="C39" s="39" t="s">
        <v>45</v>
      </c>
      <c r="D39" s="138">
        <f>'Cotizacion ESC N° 637 Do'!H33</f>
        <v>0</v>
      </c>
      <c r="E39" s="134" t="str">
        <f>'Cotizacion ESC N° 637 Do'!I37</f>
        <v>#DIV/0!</v>
      </c>
      <c r="F39" s="139">
        <f>'CERTIFICADO N° 2'!H39</f>
        <v>0</v>
      </c>
      <c r="G39" s="143">
        <v>0.0</v>
      </c>
      <c r="H39" s="142">
        <f t="shared" si="1"/>
        <v>0</v>
      </c>
      <c r="I39" s="142" t="str">
        <f t="shared" si="2"/>
        <v>#DIV/0!</v>
      </c>
      <c r="J39" s="144">
        <f t="shared" si="3"/>
        <v>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15.0" customHeight="1">
      <c r="A40" s="68"/>
      <c r="B40" s="38">
        <v>5.3</v>
      </c>
      <c r="C40" s="39" t="s">
        <v>46</v>
      </c>
      <c r="D40" s="138">
        <f>'Cotizacion ESC N° 637 Do'!H34</f>
        <v>0</v>
      </c>
      <c r="E40" s="134" t="str">
        <f>'Cotizacion ESC N° 637 Do'!I38</f>
        <v>#DIV/0!</v>
      </c>
      <c r="F40" s="139">
        <f>'CERTIFICADO N° 2'!H40</f>
        <v>0</v>
      </c>
      <c r="G40" s="143">
        <v>0.0</v>
      </c>
      <c r="H40" s="142">
        <f t="shared" si="1"/>
        <v>0</v>
      </c>
      <c r="I40" s="142" t="str">
        <f t="shared" si="2"/>
        <v>#DIV/0!</v>
      </c>
      <c r="J40" s="144">
        <f t="shared" si="3"/>
        <v>0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15.0" customHeight="1">
      <c r="A41" s="68"/>
      <c r="B41" s="38">
        <v>5.4</v>
      </c>
      <c r="C41" s="39" t="s">
        <v>47</v>
      </c>
      <c r="D41" s="138" t="str">
        <f>'Cotizacion ESC N° 637 Do'!H35</f>
        <v/>
      </c>
      <c r="E41" s="134" t="str">
        <f>'Cotizacion ESC N° 637 Do'!I37</f>
        <v>#DIV/0!</v>
      </c>
      <c r="F41" s="135">
        <f>'CERTIFICADO N° 2'!H41</f>
        <v>0</v>
      </c>
      <c r="G41" s="143">
        <v>0.0</v>
      </c>
      <c r="H41" s="142">
        <f t="shared" si="1"/>
        <v>0</v>
      </c>
      <c r="I41" s="142" t="str">
        <f t="shared" si="2"/>
        <v>#DIV/0!</v>
      </c>
      <c r="J41" s="144">
        <f t="shared" si="3"/>
        <v>0</v>
      </c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15.0" customHeight="1">
      <c r="A42" s="68"/>
      <c r="B42" s="147"/>
      <c r="C42" s="148"/>
      <c r="D42" s="149"/>
      <c r="E42" s="150" t="str">
        <f>+'[1]Oferta Escuela'!I45</f>
        <v>#REF!</v>
      </c>
      <c r="F42" s="151"/>
      <c r="G42" s="152"/>
      <c r="H42" s="151"/>
      <c r="I42" s="151"/>
      <c r="J42" s="153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18.75" customHeight="1">
      <c r="A43" s="68"/>
      <c r="B43" s="113"/>
      <c r="C43" s="113"/>
      <c r="D43" s="127"/>
      <c r="E43" s="154"/>
      <c r="F43" s="155"/>
      <c r="G43" s="156"/>
      <c r="H43" s="156"/>
      <c r="I43" s="156"/>
      <c r="J43" s="157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0" customHeight="1">
      <c r="A44" s="68"/>
      <c r="B44" s="113"/>
      <c r="C44" s="158" t="s">
        <v>86</v>
      </c>
      <c r="D44" s="159">
        <f>'Cotizacion ESC N° 637 Do'!H41</f>
        <v>0</v>
      </c>
      <c r="E44" s="160" t="str">
        <f>'Cotizacion ESC N° 637 Do'!I41</f>
        <v>#DIV/0!</v>
      </c>
      <c r="F44" s="161" t="s">
        <v>79</v>
      </c>
      <c r="G44" s="162"/>
      <c r="H44" s="163"/>
      <c r="I44" s="164" t="str">
        <f>ROUND(SUM(I18:I41),4)</f>
        <v>#DIV/0!</v>
      </c>
      <c r="J44" s="165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15.0" customHeight="1">
      <c r="A45" s="68"/>
      <c r="B45" s="113"/>
      <c r="C45" s="113"/>
      <c r="D45" s="11"/>
      <c r="E45" s="11"/>
      <c r="F45" s="166" t="s">
        <v>80</v>
      </c>
      <c r="G45" s="167"/>
      <c r="H45" s="167"/>
      <c r="I45" s="168"/>
      <c r="J45" s="165" t="str">
        <f>+ROUND(D44*I44,4)</f>
        <v>#DIV/0!</v>
      </c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ht="15.0" customHeight="1">
      <c r="A46" s="68"/>
      <c r="B46" s="113"/>
      <c r="C46" s="113"/>
      <c r="D46" s="127"/>
      <c r="E46" s="154"/>
      <c r="F46" s="155"/>
      <c r="G46" s="156"/>
      <c r="H46" s="156"/>
      <c r="I46" s="156"/>
      <c r="J46" s="157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ht="15.0" customHeight="1">
      <c r="A47" s="68"/>
      <c r="B47" s="113"/>
      <c r="C47" s="113"/>
      <c r="D47" s="127"/>
      <c r="E47" s="154"/>
      <c r="F47" s="155"/>
      <c r="G47" s="156"/>
      <c r="H47" s="156"/>
      <c r="I47" s="156"/>
      <c r="J47" s="157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ht="15.0" customHeight="1">
      <c r="A48" s="68"/>
      <c r="B48" s="113"/>
      <c r="C48" s="113"/>
      <c r="D48" s="127"/>
      <c r="E48" s="154"/>
      <c r="F48" s="155"/>
      <c r="G48" s="156"/>
      <c r="H48" s="156"/>
      <c r="I48" s="156"/>
      <c r="J48" s="157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ht="15.0" customHeight="1">
      <c r="A49" s="68"/>
      <c r="B49" s="113"/>
      <c r="C49" s="113"/>
      <c r="D49" s="127"/>
      <c r="E49" s="154"/>
      <c r="F49" s="155"/>
      <c r="G49" s="156"/>
      <c r="H49" s="156"/>
      <c r="I49" s="156"/>
      <c r="J49" s="157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ht="15.0" customHeight="1">
      <c r="A50" s="68"/>
      <c r="B50" s="113"/>
      <c r="C50" s="113"/>
      <c r="D50" s="113"/>
      <c r="E50" s="11"/>
      <c r="F50" s="11"/>
      <c r="G50" s="11"/>
      <c r="H50" s="11"/>
      <c r="I50" s="11"/>
      <c r="J50" s="169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ht="15.0" customHeight="1">
      <c r="A51" s="68"/>
      <c r="B51" s="113"/>
      <c r="C51" s="113"/>
      <c r="D51" s="170"/>
      <c r="E51" s="171"/>
      <c r="F51" s="172"/>
      <c r="G51" s="11"/>
      <c r="H51" s="171"/>
      <c r="I51" s="171"/>
      <c r="J51" s="173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ht="15.0" customHeight="1">
      <c r="A52" s="68"/>
      <c r="B52" s="113"/>
      <c r="C52" s="113"/>
      <c r="D52" s="113"/>
      <c r="E52" s="11" t="s">
        <v>81</v>
      </c>
      <c r="F52" s="11"/>
      <c r="G52" s="11"/>
      <c r="H52" s="11"/>
      <c r="I52" s="11" t="s">
        <v>82</v>
      </c>
      <c r="J52" s="169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ht="15.0" customHeight="1">
      <c r="A53" s="68"/>
      <c r="B53" s="113"/>
      <c r="C53" s="113"/>
      <c r="D53" s="113"/>
      <c r="E53" s="11"/>
      <c r="F53" s="11"/>
      <c r="G53" s="11"/>
      <c r="H53" s="113"/>
      <c r="I53" s="11"/>
      <c r="J53" s="169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ht="15.0" customHeight="1">
      <c r="A54" s="68"/>
      <c r="B54" s="113"/>
      <c r="C54" s="113"/>
      <c r="D54" s="113"/>
      <c r="E54" s="11"/>
      <c r="F54" s="11"/>
      <c r="G54" s="11"/>
      <c r="H54" s="11"/>
      <c r="I54" s="11"/>
      <c r="J54" s="169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ht="15.7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ht="15.75" customHeight="1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ht="15.75" customHeight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ht="15.75" customHeigh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ht="15.75" customHeight="1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ht="15.75" customHeight="1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ht="15.75" customHeight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ht="15.75" customHeight="1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ht="15.7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ht="15.75" customHeight="1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ht="15.7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ht="15.75" customHeight="1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ht="15.75" customHeight="1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ht="15.75" customHeight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ht="15.75" customHeight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ht="15.7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ht="15.7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ht="15.7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ht="15.7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ht="15.7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ht="15.7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ht="15.7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ht="15.7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ht="15.7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ht="15.7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ht="15.7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ht="15.7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ht="15.7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ht="15.7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ht="15.7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ht="15.7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ht="15.7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ht="15.7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ht="15.7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ht="15.7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ht="15.7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ht="15.7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ht="15.7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ht="15.7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ht="15.7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ht="15.7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ht="15.7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ht="15.7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ht="15.7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ht="15.7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ht="15.7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ht="15.7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ht="15.7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ht="15.7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ht="15.7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ht="15.7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ht="15.7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ht="15.7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ht="15.7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ht="15.7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ht="15.7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ht="15.7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ht="15.7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ht="15.7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ht="15.7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ht="15.7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ht="15.7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ht="15.7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ht="15.7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ht="15.7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ht="15.7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ht="15.7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ht="15.7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ht="15.7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ht="15.7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ht="15.7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ht="15.7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ht="15.7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ht="15.7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ht="15.7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ht="15.7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ht="15.7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ht="15.7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ht="15.7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ht="15.7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ht="15.7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ht="15.7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ht="15.7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ht="15.7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ht="15.7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ht="15.7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ht="15.7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ht="15.7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ht="15.7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ht="15.7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ht="15.7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ht="15.7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ht="15.7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ht="15.7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ht="15.7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ht="15.7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ht="15.7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ht="15.7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ht="15.7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ht="15.7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ht="15.7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ht="15.7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ht="15.7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ht="15.7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ht="15.7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ht="15.7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ht="15.7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ht="15.7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ht="15.7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ht="15.7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ht="15.7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ht="15.7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ht="15.7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ht="15.7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ht="15.7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ht="15.7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ht="15.7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ht="15.7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ht="15.7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ht="15.7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ht="15.7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ht="15.7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ht="15.7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ht="15.7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ht="15.7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ht="15.7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ht="15.7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ht="15.7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ht="15.7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ht="15.7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ht="15.7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ht="15.7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ht="15.7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ht="15.7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ht="15.7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ht="15.7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ht="15.7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ht="15.7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ht="15.7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ht="15.7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ht="15.7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ht="15.7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ht="15.7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ht="15.7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ht="15.7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ht="15.7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ht="15.7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ht="15.7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ht="15.7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ht="15.7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ht="15.75" customHeight="1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ht="15.7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ht="15.75" customHeight="1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ht="15.7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ht="15.75" customHeight="1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ht="15.7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ht="15.7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ht="15.75" customHeight="1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ht="15.75" customHeight="1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ht="15.7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ht="15.7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ht="15.75" customHeight="1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ht="15.75" customHeight="1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ht="15.75" customHeight="1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ht="15.7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ht="15.7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ht="15.75" customHeight="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ht="15.75" customHeight="1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ht="15.75" customHeight="1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ht="15.7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ht="15.7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ht="15.7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ht="15.7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ht="15.7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ht="15.75" customHeight="1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ht="15.75" customHeight="1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ht="15.7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ht="15.75" customHeight="1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ht="15.75" customHeight="1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ht="15.7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ht="15.75" customHeight="1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ht="15.75" customHeight="1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ht="15.75" customHeight="1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ht="15.75" customHeight="1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ht="15.7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ht="15.75" customHeight="1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ht="15.75" customHeight="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ht="15.75" customHeight="1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ht="15.75" customHeight="1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ht="15.75" customHeight="1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ht="15.75" customHeight="1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ht="15.75" customHeight="1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ht="15.75" customHeight="1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ht="15.75" customHeight="1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ht="15.75" customHeight="1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ht="15.75" customHeight="1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ht="15.75" customHeight="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ht="15.75" customHeight="1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ht="15.75" customHeight="1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ht="15.7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ht="15.7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ht="15.7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ht="15.7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ht="15.7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ht="15.7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ht="15.7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ht="15.7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ht="15.7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ht="15.7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ht="15.7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ht="15.7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ht="15.7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ht="15.7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ht="15.7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ht="15.7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ht="15.7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ht="15.7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ht="15.7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ht="15.7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ht="15.7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ht="15.7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ht="15.7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ht="15.7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ht="15.7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ht="15.75" customHeight="1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ht="15.75" customHeight="1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ht="15.75" customHeight="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ht="15.75" customHeight="1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ht="15.75" customHeight="1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ht="15.75" customHeight="1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ht="15.75" customHeight="1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ht="15.75" customHeight="1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ht="15.75" customHeight="1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ht="15.75" customHeight="1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ht="15.75" customHeight="1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ht="15.75" customHeight="1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ht="15.75" customHeight="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ht="15.75" customHeight="1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ht="15.75" customHeight="1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ht="15.75" customHeight="1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ht="15.75" customHeight="1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ht="15.75" customHeight="1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ht="15.75" customHeight="1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ht="15.75" customHeight="1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ht="15.75" customHeight="1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ht="15.75" customHeight="1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ht="15.75" customHeight="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ht="15.75" customHeight="1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ht="15.75" customHeight="1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ht="15.75" customHeight="1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ht="15.75" customHeight="1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ht="15.75" customHeight="1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ht="15.75" customHeight="1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ht="15.75" customHeight="1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ht="15.75" customHeight="1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ht="15.75" customHeight="1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ht="15.7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ht="15.7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ht="15.7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ht="15.7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ht="15.7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ht="15.7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ht="15.7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ht="15.7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ht="15.7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ht="15.7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ht="15.7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ht="15.7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ht="15.7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ht="15.7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ht="15.7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ht="15.7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ht="15.7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ht="15.7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ht="15.7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ht="15.7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ht="15.7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ht="15.7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ht="15.7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ht="15.7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ht="15.7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ht="15.7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ht="15.7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ht="15.7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ht="15.7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ht="15.7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ht="15.7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ht="15.7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ht="15.7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ht="15.7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ht="15.7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ht="15.7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ht="15.7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ht="15.7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ht="15.7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ht="15.7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ht="15.7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ht="15.7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ht="15.7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ht="15.7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ht="15.7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ht="15.7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ht="15.7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ht="15.7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ht="15.7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ht="15.7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ht="15.7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ht="15.7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ht="15.7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ht="15.7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ht="15.7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ht="15.7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ht="15.7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ht="15.7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ht="15.7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ht="15.7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ht="15.7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ht="15.7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ht="15.7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ht="15.7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ht="15.7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ht="15.7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ht="15.7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ht="15.7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ht="15.7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ht="15.7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ht="15.7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ht="15.7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ht="15.7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ht="15.7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ht="15.7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ht="15.7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ht="15.7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ht="15.7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ht="15.7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ht="15.7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ht="15.7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ht="15.7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ht="15.7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ht="15.7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ht="15.7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ht="15.7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ht="15.7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ht="15.7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ht="15.7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ht="15.7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ht="15.7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ht="15.7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ht="15.7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ht="15.7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ht="15.7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ht="15.7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ht="15.7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ht="15.7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ht="15.7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ht="15.7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ht="15.7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ht="15.7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ht="15.7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ht="15.7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ht="15.7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ht="15.7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ht="15.7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ht="15.7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ht="15.7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ht="15.7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ht="15.7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ht="15.7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ht="15.7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ht="15.7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ht="15.7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ht="15.7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ht="15.7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ht="15.7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ht="15.7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ht="15.7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ht="15.7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ht="15.7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ht="15.7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ht="15.7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ht="15.7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ht="15.7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ht="15.7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ht="15.7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ht="15.7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ht="15.7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ht="15.7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ht="15.7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ht="15.7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ht="15.7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ht="15.7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ht="15.7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ht="15.7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ht="15.7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ht="15.7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ht="15.7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ht="15.7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ht="15.7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ht="15.7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ht="15.7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ht="15.7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ht="15.7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ht="15.7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ht="15.7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ht="15.7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ht="15.7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ht="15.7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ht="15.7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ht="15.7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ht="15.7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ht="15.7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ht="15.7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ht="15.7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ht="15.7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ht="15.7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ht="15.7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ht="15.7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ht="15.7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ht="15.7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ht="15.7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ht="15.7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ht="15.7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ht="15.7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ht="15.7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ht="15.7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ht="15.7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ht="15.7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ht="15.7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ht="15.7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ht="15.7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ht="15.7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ht="15.7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ht="15.7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ht="15.7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ht="15.7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ht="15.7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ht="15.7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ht="15.7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ht="15.7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ht="15.7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ht="15.7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ht="15.7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ht="15.7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ht="15.7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ht="15.7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ht="15.7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ht="15.7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ht="15.7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ht="15.7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ht="15.7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ht="15.7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ht="15.7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ht="15.7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ht="15.7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ht="15.7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ht="15.7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ht="15.75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ht="15.75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ht="15.75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ht="15.75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ht="15.75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ht="15.75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ht="15.75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ht="15.75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ht="15.75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ht="15.75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ht="15.75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ht="15.75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ht="15.75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ht="15.75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ht="15.75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ht="15.75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ht="15.75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ht="15.75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ht="15.75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ht="15.75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ht="15.75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ht="15.75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ht="15.75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ht="15.75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ht="15.75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ht="15.75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ht="15.75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ht="15.75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ht="15.75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ht="15.75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ht="15.75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ht="15.75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ht="15.75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ht="15.75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ht="15.75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ht="15.75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ht="15.75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ht="15.75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ht="15.75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ht="15.75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ht="15.75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ht="15.75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ht="15.75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ht="15.75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ht="15.75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ht="15.75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ht="15.75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ht="15.75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ht="15.75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ht="15.75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ht="15.75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ht="15.75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ht="15.75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ht="15.75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ht="15.75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ht="15.75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ht="15.75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ht="15.75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ht="15.75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ht="15.75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ht="15.75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ht="15.75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ht="15.75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ht="15.75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ht="15.75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ht="15.75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ht="15.75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ht="15.75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ht="15.75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ht="15.75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ht="15.75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ht="15.75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ht="15.75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ht="15.75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ht="15.75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ht="15.75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ht="15.75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ht="15.75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ht="15.75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ht="15.75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ht="15.75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ht="15.75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ht="15.75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ht="15.75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ht="15.75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ht="15.75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ht="15.75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ht="15.75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ht="15.75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ht="15.75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ht="15.75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ht="15.75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ht="15.75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ht="15.75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ht="15.75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ht="15.75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ht="15.75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ht="15.75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ht="15.75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ht="15.75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ht="15.75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ht="15.75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ht="15.75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ht="15.75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ht="15.75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ht="15.75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ht="15.75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ht="15.75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ht="15.75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ht="15.75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ht="15.75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ht="15.75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ht="15.75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ht="15.75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ht="15.75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ht="15.75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ht="15.75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ht="15.75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ht="15.75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ht="15.75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ht="15.75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ht="15.75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ht="15.75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ht="15.75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ht="15.75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ht="15.75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ht="15.75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ht="15.75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ht="15.75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ht="15.75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ht="15.75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ht="15.75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ht="15.75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ht="15.75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ht="15.75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ht="15.75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ht="15.75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ht="15.75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ht="15.75" customHeight="1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ht="15.75" customHeight="1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ht="15.75" customHeight="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ht="15.75" customHeight="1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ht="15.75" customHeight="1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ht="15.75" customHeight="1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ht="15.75" customHeight="1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ht="15.75" customHeight="1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ht="15.75" customHeight="1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ht="15.75" customHeight="1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ht="15.75" customHeight="1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ht="15.75" customHeight="1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ht="15.75" customHeight="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ht="15.75" customHeight="1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ht="15.75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ht="15.75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ht="15.75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ht="15.75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ht="15.75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ht="15.75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ht="15.75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ht="15.75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ht="15.75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ht="15.75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ht="15.75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ht="15.75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ht="15.75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ht="15.75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ht="15.75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ht="15.75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ht="15.75" customHeight="1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ht="15.75" customHeight="1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ht="15.75" customHeight="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ht="15.75" customHeight="1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ht="15.75" customHeight="1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ht="15.75" customHeight="1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ht="15.75" customHeight="1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ht="15.75" customHeight="1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ht="15.75" customHeight="1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ht="15.75" customHeight="1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ht="15.75" customHeight="1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ht="15.75" customHeight="1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ht="15.75" customHeight="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ht="15.75" customHeight="1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ht="15.75" customHeight="1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ht="15.75" customHeight="1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ht="15.75" customHeight="1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ht="15.75" customHeight="1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ht="15.75" customHeight="1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ht="15.75" customHeight="1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ht="15.75" customHeight="1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ht="15.75" customHeight="1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ht="15.75" customHeight="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ht="15.75" customHeight="1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ht="15.75" customHeight="1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ht="15.75" customHeight="1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ht="15.7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ht="15.7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ht="15.75" customHeight="1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ht="15.75" customHeight="1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ht="15.75" customHeight="1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ht="15.75" customHeight="1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ht="15.75" customHeight="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ht="15.75" customHeight="1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ht="15.75" customHeight="1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ht="15.75" customHeight="1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ht="15.75" customHeight="1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ht="15.75" customHeight="1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ht="15.75" customHeight="1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ht="15.75" customHeight="1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ht="15.75" customHeight="1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ht="15.75" customHeight="1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ht="15.75" customHeight="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ht="15.75" customHeight="1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ht="15.75" customHeight="1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ht="15.75" customHeight="1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ht="15.75" customHeight="1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ht="15.75" customHeight="1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ht="15.75" customHeight="1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ht="15.75" customHeight="1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ht="15.75" customHeight="1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ht="15.75" customHeight="1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ht="15.75" customHeight="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ht="15.75" customHeight="1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ht="15.75" customHeight="1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ht="15.75" customHeight="1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ht="15.75" customHeight="1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ht="15.75" customHeight="1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ht="15.75" customHeight="1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ht="15.75" customHeight="1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ht="15.75" customHeight="1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ht="15.75" customHeight="1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ht="15.75" customHeight="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ht="15.75" customHeight="1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ht="15.75" customHeight="1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ht="15.75" customHeight="1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ht="15.75" customHeight="1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ht="15.75" customHeight="1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ht="15.75" customHeight="1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ht="15.75" customHeight="1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ht="15.75" customHeight="1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ht="15.75" customHeight="1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ht="15.75" customHeight="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ht="15.75" customHeight="1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ht="15.75" customHeight="1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ht="15.75" customHeight="1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ht="15.75" customHeight="1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ht="15.75" customHeight="1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ht="15.75" customHeight="1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ht="15.75" customHeight="1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ht="15.75" customHeight="1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ht="15.75" customHeight="1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ht="15.75" customHeight="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ht="15.75" customHeight="1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ht="15.75" customHeight="1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ht="15.75" customHeight="1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ht="15.75" customHeight="1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ht="15.75" customHeight="1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ht="15.75" customHeight="1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ht="15.75" customHeight="1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ht="15.75" customHeight="1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ht="15.75" customHeight="1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ht="15.75" customHeight="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ht="15.75" customHeight="1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ht="15.75" customHeight="1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ht="15.75" customHeight="1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ht="15.75" customHeight="1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ht="15.75" customHeight="1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ht="15.75" customHeight="1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ht="15.75" customHeight="1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ht="15.75" customHeight="1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ht="15.75" customHeight="1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ht="15.75" customHeight="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ht="15.75" customHeight="1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ht="15.75" customHeight="1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ht="15.75" customHeight="1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ht="15.75" customHeight="1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ht="15.75" customHeight="1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ht="15.75" customHeight="1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ht="15.75" customHeight="1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ht="15.75" customHeight="1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ht="15.75" customHeight="1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ht="15.75" customHeight="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ht="15.75" customHeight="1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ht="15.75" customHeight="1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ht="15.75" customHeight="1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ht="15.75" customHeight="1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ht="15.75" customHeight="1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ht="15.75" customHeight="1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ht="15.75" customHeight="1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ht="15.75" customHeight="1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ht="15.75" customHeight="1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ht="15.75" customHeight="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ht="15.75" customHeight="1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ht="15.75" customHeight="1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ht="15.75" customHeight="1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ht="15.75" customHeight="1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ht="15.75" customHeight="1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ht="15.75" customHeight="1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ht="15.75" customHeight="1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ht="15.75" customHeight="1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ht="15.75" customHeight="1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ht="15.75" customHeight="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ht="15.75" customHeight="1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ht="15.75" customHeight="1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ht="15.75" customHeight="1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ht="15.75" customHeight="1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ht="15.75" customHeight="1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ht="15.75" customHeight="1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ht="15.75" customHeight="1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ht="15.75" customHeight="1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ht="15.75" customHeight="1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ht="15.75" customHeight="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ht="15.75" customHeight="1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ht="15.75" customHeight="1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ht="15.75" customHeight="1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ht="15.75" customHeight="1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ht="15.75" customHeight="1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ht="15.75" customHeight="1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ht="15.75" customHeight="1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ht="15.75" customHeight="1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ht="15.75" customHeight="1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ht="15.75" customHeight="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ht="15.75" customHeight="1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ht="15.75" customHeight="1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ht="15.75" customHeight="1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ht="15.75" customHeight="1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ht="15.75" customHeight="1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ht="15.75" customHeight="1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ht="15.75" customHeight="1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ht="15.75" customHeight="1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ht="15.75" customHeight="1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ht="15.75" customHeight="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ht="15.75" customHeight="1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ht="15.75" customHeight="1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ht="15.75" customHeight="1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ht="15.75" customHeight="1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ht="15.75" customHeight="1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ht="15.75" customHeight="1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ht="15.75" customHeight="1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ht="15.75" customHeight="1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ht="15.75" customHeight="1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ht="15.75" customHeight="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ht="15.75" customHeight="1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ht="15.75" customHeight="1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ht="15.75" customHeight="1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ht="15.75" customHeight="1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ht="15.75" customHeight="1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ht="15.75" customHeight="1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ht="15.75" customHeight="1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ht="15.75" customHeight="1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ht="15.75" customHeight="1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ht="15.75" customHeight="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ht="15.75" customHeight="1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ht="15.75" customHeight="1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ht="15.75" customHeight="1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ht="15.75" customHeight="1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ht="15.75" customHeight="1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ht="15.75" customHeight="1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ht="15.75" customHeight="1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ht="15.75" customHeight="1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ht="15.75" customHeight="1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ht="15.75" customHeight="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ht="15.75" customHeight="1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ht="15.75" customHeight="1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ht="15.75" customHeight="1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ht="15.75" customHeight="1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ht="15.75" customHeight="1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ht="15.75" customHeight="1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ht="15.75" customHeight="1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ht="15.75" customHeight="1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ht="15.75" customHeight="1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ht="15.75" customHeight="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ht="15.75" customHeight="1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ht="15.75" customHeight="1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ht="15.75" customHeight="1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ht="15.75" customHeight="1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ht="15.75" customHeight="1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ht="15.75" customHeight="1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ht="15.75" customHeight="1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ht="15.75" customHeight="1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ht="15.75" customHeight="1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ht="15.75" customHeight="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ht="15.75" customHeight="1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ht="15.75" customHeight="1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ht="15.75" customHeight="1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ht="15.75" customHeight="1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ht="15.75" customHeight="1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ht="15.75" customHeight="1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ht="15.75" customHeight="1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ht="15.75" customHeight="1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ht="15.75" customHeight="1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ht="15.75" customHeight="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ht="15.75" customHeight="1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ht="15.75" customHeight="1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ht="15.75" customHeight="1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ht="15.75" customHeight="1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ht="15.75" customHeight="1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ht="15.75" customHeight="1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ht="15.75" customHeight="1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ht="15.75" customHeight="1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ht="15.75" customHeight="1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ht="15.75" customHeight="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ht="15.75" customHeight="1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ht="15.75" customHeight="1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ht="15.75" customHeight="1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ht="15.75" customHeight="1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ht="15.75" customHeight="1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ht="15.75" customHeight="1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ht="15.75" customHeight="1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ht="15.75" customHeight="1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ht="15.75" customHeight="1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ht="15.75" customHeight="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ht="15.75" customHeight="1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ht="15.75" customHeight="1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ht="15.75" customHeight="1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ht="15.75" customHeight="1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ht="15.75" customHeight="1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ht="15.75" customHeight="1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ht="15.75" customHeight="1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ht="15.75" customHeight="1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ht="15.75" customHeight="1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ht="15.75" customHeight="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ht="15.75" customHeight="1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ht="15.75" customHeight="1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ht="15.75" customHeight="1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ht="15.75" customHeight="1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ht="15.75" customHeight="1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ht="15.75" customHeight="1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ht="15.75" customHeight="1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ht="15.75" customHeight="1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ht="15.75" customHeight="1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ht="15.75" customHeight="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ht="15.75" customHeight="1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ht="15.75" customHeight="1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ht="15.75" customHeight="1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ht="15.75" customHeight="1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ht="15.75" customHeight="1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ht="15.75" customHeight="1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ht="15.75" customHeight="1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ht="15.75" customHeight="1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ht="15.75" customHeight="1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  <row r="1001" ht="15.75" customHeight="1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</row>
    <row r="1002" ht="15.75" customHeight="1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  <c r="U1002" s="68"/>
      <c r="V1002" s="68"/>
      <c r="W1002" s="68"/>
      <c r="X1002" s="68"/>
      <c r="Y1002" s="68"/>
      <c r="Z1002" s="68"/>
    </row>
    <row r="1003" ht="15.75" customHeight="1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  <c r="U1003" s="68"/>
      <c r="V1003" s="68"/>
      <c r="W1003" s="68"/>
      <c r="X1003" s="68"/>
      <c r="Y1003" s="68"/>
      <c r="Z1003" s="68"/>
    </row>
  </sheetData>
  <mergeCells count="5">
    <mergeCell ref="B5:J5"/>
    <mergeCell ref="B6:J6"/>
    <mergeCell ref="B8:J8"/>
    <mergeCell ref="B9:J9"/>
    <mergeCell ref="J10:J13"/>
  </mergeCells>
  <conditionalFormatting sqref="E37">
    <cfRule type="cellIs" dxfId="0" priority="1" stopIfTrue="1" operator="equal">
      <formula>0</formula>
    </cfRule>
  </conditionalFormatting>
  <conditionalFormatting sqref="E18:E20">
    <cfRule type="cellIs" dxfId="0" priority="2" stopIfTrue="1" operator="equal">
      <formula>0</formula>
    </cfRule>
  </conditionalFormatting>
  <conditionalFormatting sqref="E42">
    <cfRule type="cellIs" dxfId="0" priority="3" stopIfTrue="1" operator="equal">
      <formula>0</formula>
    </cfRule>
  </conditionalFormatting>
  <conditionalFormatting sqref="E23 E25 E31 E36 E41">
    <cfRule type="cellIs" dxfId="0" priority="4" stopIfTrue="1" operator="equal">
      <formula>0</formula>
    </cfRule>
  </conditionalFormatting>
  <conditionalFormatting sqref="E24:E25">
    <cfRule type="cellIs" dxfId="0" priority="5" stopIfTrue="1" operator="equal">
      <formula>0</formula>
    </cfRule>
  </conditionalFormatting>
  <conditionalFormatting sqref="E22">
    <cfRule type="cellIs" dxfId="0" priority="6" stopIfTrue="1" operator="equal">
      <formula>0</formula>
    </cfRule>
  </conditionalFormatting>
  <conditionalFormatting sqref="E27:E31">
    <cfRule type="cellIs" dxfId="0" priority="7" stopIfTrue="1" operator="equal">
      <formula>0</formula>
    </cfRule>
  </conditionalFormatting>
  <conditionalFormatting sqref="E33:E36">
    <cfRule type="cellIs" dxfId="0" priority="8" stopIfTrue="1" operator="equal">
      <formula>0</formula>
    </cfRule>
  </conditionalFormatting>
  <conditionalFormatting sqref="E38:E41">
    <cfRule type="cellIs" dxfId="0" priority="9" stopIfTrue="1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0.63"/>
    <col customWidth="1" min="3" max="3" width="16.5"/>
    <col customWidth="1" min="4" max="5" width="10.63"/>
    <col customWidth="1" min="6" max="6" width="10.88"/>
    <col customWidth="1" min="7" max="26" width="10.63"/>
  </cols>
  <sheetData>
    <row r="1" ht="12.0" customHeight="1">
      <c r="A1" s="68"/>
      <c r="B1" s="174"/>
      <c r="C1" s="93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12.0" customHeight="1">
      <c r="A2" s="68"/>
      <c r="B2" s="175" t="s">
        <v>51</v>
      </c>
      <c r="C2" s="93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2.0" customHeight="1">
      <c r="A3" s="68"/>
      <c r="B3" s="175" t="s">
        <v>52</v>
      </c>
      <c r="C3" s="93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ht="12.0" customHeight="1">
      <c r="A4" s="68"/>
      <c r="B4" s="101" t="s">
        <v>53</v>
      </c>
      <c r="C4" s="93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ht="12.0" customHeight="1">
      <c r="A5" s="68"/>
      <c r="B5" s="176"/>
      <c r="C5" s="176"/>
      <c r="D5" s="176"/>
      <c r="E5" s="176"/>
      <c r="F5" s="176"/>
      <c r="G5" s="68"/>
      <c r="H5" s="68"/>
      <c r="I5" s="68"/>
      <c r="J5" s="68"/>
      <c r="K5" s="68"/>
      <c r="L5" s="68"/>
      <c r="M5" s="68"/>
      <c r="N5" s="68"/>
    </row>
    <row r="6" ht="13.5" customHeight="1">
      <c r="A6" s="68"/>
      <c r="B6" s="177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68"/>
    </row>
    <row r="7" ht="12.0" customHeight="1">
      <c r="A7" s="68"/>
      <c r="B7" s="176"/>
      <c r="C7" s="176"/>
      <c r="D7" s="176"/>
      <c r="E7" s="176"/>
      <c r="F7" s="178" t="s">
        <v>7</v>
      </c>
      <c r="G7" s="179"/>
      <c r="H7" s="179"/>
      <c r="I7" s="179"/>
      <c r="J7" s="68"/>
      <c r="K7" s="68"/>
      <c r="L7" s="68"/>
      <c r="M7" s="68"/>
      <c r="N7" s="68"/>
    </row>
    <row r="8" ht="12.0" customHeight="1">
      <c r="A8" s="68"/>
      <c r="B8" s="180" t="s">
        <v>87</v>
      </c>
      <c r="N8" s="68"/>
    </row>
    <row r="9" ht="12.0" customHeight="1">
      <c r="A9" s="68"/>
      <c r="B9" s="180"/>
      <c r="C9" s="180"/>
      <c r="D9" s="180"/>
      <c r="E9" s="180"/>
      <c r="F9" s="180"/>
      <c r="G9" s="68"/>
      <c r="H9" s="68"/>
      <c r="I9" s="68"/>
      <c r="J9" s="68"/>
      <c r="K9" s="68"/>
      <c r="L9" s="68"/>
      <c r="M9" s="68"/>
      <c r="N9" s="68"/>
    </row>
    <row r="10" ht="12.0" customHeight="1">
      <c r="A10" s="68"/>
      <c r="B10" s="180"/>
      <c r="C10" s="180"/>
      <c r="D10" s="180"/>
      <c r="E10" s="180"/>
      <c r="F10" s="180"/>
      <c r="G10" s="68"/>
      <c r="H10" s="68"/>
      <c r="I10" s="68"/>
      <c r="J10" s="68"/>
      <c r="K10" s="68"/>
      <c r="L10" s="68"/>
      <c r="M10" s="68"/>
      <c r="N10" s="68"/>
    </row>
    <row r="11" ht="12.0" customHeight="1">
      <c r="A11" s="68"/>
      <c r="B11" s="180"/>
      <c r="C11" s="180"/>
      <c r="D11" s="180"/>
      <c r="E11" s="180"/>
      <c r="F11" s="180"/>
      <c r="G11" s="68"/>
      <c r="H11" s="68"/>
      <c r="I11" s="68"/>
      <c r="J11" s="68"/>
      <c r="K11" s="68"/>
      <c r="L11" s="68"/>
      <c r="M11" s="68"/>
      <c r="N11" s="68"/>
    </row>
    <row r="12" ht="12.0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ht="12.0" customHeight="1">
      <c r="A13" s="113"/>
      <c r="B13" s="181" t="s">
        <v>88</v>
      </c>
      <c r="C13" s="182" t="s">
        <v>89</v>
      </c>
      <c r="D13" s="183">
        <v>45901.0</v>
      </c>
      <c r="E13" s="183">
        <v>45931.0</v>
      </c>
      <c r="F13" s="183">
        <v>45945.0</v>
      </c>
      <c r="G13" s="184"/>
      <c r="H13" s="185"/>
      <c r="I13" s="185"/>
      <c r="J13" s="113"/>
      <c r="K13" s="113"/>
      <c r="L13" s="113"/>
      <c r="M13" s="113"/>
      <c r="N13" s="113"/>
    </row>
    <row r="14" ht="12.0" customHeight="1">
      <c r="A14" s="113"/>
      <c r="B14" s="11" t="s">
        <v>88</v>
      </c>
      <c r="C14" s="11" t="s">
        <v>90</v>
      </c>
      <c r="D14" s="11" t="s">
        <v>90</v>
      </c>
      <c r="E14" s="11" t="s">
        <v>91</v>
      </c>
      <c r="F14" s="11" t="s">
        <v>92</v>
      </c>
      <c r="G14" s="113"/>
      <c r="H14" s="113"/>
      <c r="I14" s="113"/>
      <c r="J14" s="113"/>
      <c r="K14" s="113"/>
      <c r="L14" s="113"/>
      <c r="M14" s="113"/>
      <c r="N14" s="113"/>
    </row>
    <row r="15" ht="12.0" customHeight="1">
      <c r="A15" s="186"/>
      <c r="B15" s="186">
        <v>0.0</v>
      </c>
      <c r="C15" s="187">
        <v>0.15</v>
      </c>
      <c r="D15" s="187">
        <v>0.4215664098074978</v>
      </c>
      <c r="E15" s="187">
        <v>0.8320050076511527</v>
      </c>
      <c r="F15" s="187">
        <v>0.9999999999999999</v>
      </c>
      <c r="G15" s="186" t="s">
        <v>93</v>
      </c>
      <c r="H15" s="186"/>
      <c r="I15" s="186"/>
      <c r="J15" s="186"/>
      <c r="K15" s="113"/>
      <c r="L15" s="113"/>
      <c r="M15" s="113"/>
      <c r="N15" s="113"/>
    </row>
    <row r="16" ht="12.0" customHeight="1">
      <c r="A16" s="186"/>
      <c r="B16" s="186">
        <v>0.0</v>
      </c>
      <c r="C16" s="188"/>
      <c r="D16" s="189" t="str">
        <f>'CERTIFICADO N° 1'!I44</f>
        <v>#DIV/0!</v>
      </c>
      <c r="E16" s="189" t="str">
        <f>'CERTIFICADO N° 2'!I44</f>
        <v>#DIV/0!</v>
      </c>
      <c r="F16" s="189" t="str">
        <f>'CERTIFICADO N°3'!I44</f>
        <v>#DIV/0!</v>
      </c>
      <c r="G16" s="186" t="s">
        <v>94</v>
      </c>
      <c r="H16" s="113"/>
      <c r="I16" s="113"/>
      <c r="J16" s="186"/>
      <c r="K16" s="113"/>
      <c r="L16" s="113"/>
      <c r="M16" s="113"/>
      <c r="N16" s="113"/>
    </row>
    <row r="17" ht="12.0" customHeight="1">
      <c r="A17" s="4"/>
      <c r="B17" s="190"/>
      <c r="C17" s="191"/>
      <c r="D17" s="192"/>
      <c r="E17" s="192"/>
      <c r="F17" s="191"/>
      <c r="G17" s="68"/>
      <c r="H17" s="68"/>
      <c r="I17" s="68"/>
      <c r="J17" s="68"/>
      <c r="K17" s="68"/>
      <c r="L17" s="68"/>
      <c r="M17" s="68"/>
      <c r="N17" s="68"/>
    </row>
    <row r="18" ht="12.0" customHeight="1">
      <c r="A18" s="4"/>
      <c r="B18" s="190"/>
      <c r="C18" s="191"/>
      <c r="D18" s="192"/>
      <c r="E18" s="192"/>
      <c r="F18" s="191"/>
      <c r="G18" s="68"/>
      <c r="H18" s="68"/>
      <c r="I18" s="68"/>
      <c r="J18" s="68"/>
      <c r="K18" s="68"/>
      <c r="L18" s="68"/>
      <c r="M18" s="68"/>
      <c r="N18" s="68"/>
    </row>
    <row r="19" ht="12.0" customHeight="1">
      <c r="A19" s="4"/>
      <c r="B19" s="190"/>
      <c r="C19" s="191"/>
      <c r="D19" s="192"/>
      <c r="E19" s="192"/>
      <c r="F19" s="191"/>
      <c r="G19" s="68"/>
      <c r="H19" s="68"/>
      <c r="I19" s="68"/>
      <c r="J19" s="68"/>
      <c r="K19" s="68"/>
      <c r="L19" s="68"/>
      <c r="M19" s="68"/>
      <c r="N19" s="68"/>
    </row>
    <row r="20" ht="12.0" customHeight="1">
      <c r="A20" s="4"/>
      <c r="B20" s="190"/>
      <c r="C20" s="191"/>
      <c r="D20" s="192"/>
      <c r="E20" s="192"/>
      <c r="F20" s="191"/>
      <c r="G20" s="68"/>
      <c r="H20" s="68"/>
      <c r="I20" s="68"/>
      <c r="J20" s="68"/>
      <c r="K20" s="68"/>
      <c r="L20" s="68"/>
      <c r="M20" s="68"/>
      <c r="N20" s="68"/>
    </row>
    <row r="21" ht="12.0" customHeight="1">
      <c r="A21" s="4"/>
      <c r="B21" s="190"/>
      <c r="C21" s="191"/>
      <c r="D21" s="192"/>
      <c r="E21" s="192"/>
      <c r="F21" s="191"/>
      <c r="G21" s="68"/>
      <c r="H21" s="68"/>
      <c r="I21" s="68"/>
      <c r="J21" s="68"/>
      <c r="K21" s="68"/>
      <c r="L21" s="68"/>
      <c r="M21" s="68"/>
      <c r="N21" s="68"/>
    </row>
    <row r="22" ht="12.0" customHeight="1">
      <c r="A22" s="4"/>
      <c r="B22" s="190"/>
      <c r="C22" s="191"/>
      <c r="D22" s="192"/>
      <c r="E22" s="192"/>
      <c r="F22" s="191"/>
      <c r="G22" s="68"/>
      <c r="H22" s="68"/>
      <c r="I22" s="68"/>
      <c r="J22" s="68"/>
      <c r="K22" s="68"/>
      <c r="L22" s="68"/>
      <c r="M22" s="68"/>
      <c r="N22" s="68"/>
    </row>
    <row r="23" ht="12.0" customHeight="1">
      <c r="A23" s="4"/>
      <c r="B23" s="190"/>
      <c r="C23" s="191"/>
      <c r="D23" s="192"/>
      <c r="E23" s="192"/>
      <c r="F23" s="191"/>
      <c r="G23" s="68"/>
      <c r="H23" s="68"/>
      <c r="I23" s="68"/>
      <c r="J23" s="68"/>
      <c r="K23" s="68"/>
      <c r="L23" s="68"/>
      <c r="M23" s="68"/>
      <c r="N23" s="68"/>
    </row>
    <row r="24" ht="12.0" customHeight="1">
      <c r="A24" s="4"/>
      <c r="B24" s="190"/>
      <c r="C24" s="191"/>
      <c r="D24" s="192"/>
      <c r="E24" s="192"/>
      <c r="F24" s="191"/>
      <c r="G24" s="68"/>
      <c r="H24" s="68"/>
      <c r="I24" s="68"/>
      <c r="J24" s="68"/>
      <c r="K24" s="68"/>
      <c r="L24" s="68"/>
      <c r="M24" s="68"/>
      <c r="N24" s="68"/>
    </row>
    <row r="25" ht="12.0" customHeight="1">
      <c r="A25" s="4"/>
      <c r="B25" s="190"/>
      <c r="C25" s="191"/>
      <c r="D25" s="192"/>
      <c r="E25" s="192"/>
      <c r="F25" s="191"/>
      <c r="G25" s="68"/>
      <c r="H25" s="68"/>
      <c r="I25" s="68"/>
      <c r="J25" s="68"/>
      <c r="K25" s="68"/>
      <c r="L25" s="68"/>
      <c r="M25" s="68"/>
      <c r="N25" s="68"/>
    </row>
    <row r="26" ht="12.0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ht="12.0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ht="12.0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ht="12.0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ht="12.0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ht="12.0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ht="12.0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</row>
    <row r="33" ht="12.0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</row>
    <row r="34" ht="12.0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</row>
    <row r="35" ht="12.0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</row>
    <row r="36" ht="12.0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</row>
    <row r="37" ht="12.0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</row>
    <row r="38" ht="12.0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</row>
    <row r="39" ht="12.0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  <row r="40" ht="12.0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ht="12.0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ht="12.0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ht="12.0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ht="12.0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ht="12.0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</row>
    <row r="46" ht="12.0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ht="12.0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ht="12.0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ht="12.0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ht="12.0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12.0" customHeight="1">
      <c r="A51" s="68"/>
      <c r="B51" s="68"/>
      <c r="C51" s="68"/>
      <c r="E51" s="193"/>
      <c r="F51" s="193"/>
      <c r="G51" s="68"/>
      <c r="H51" s="68"/>
      <c r="I51" s="68"/>
      <c r="J51" s="68"/>
      <c r="K51" s="68"/>
      <c r="L51" s="68"/>
      <c r="M51" s="68"/>
      <c r="N51" s="68"/>
    </row>
    <row r="52" ht="12.0" customHeight="1">
      <c r="A52" s="68"/>
      <c r="B52" s="68"/>
      <c r="C52" s="68"/>
      <c r="D52" s="194"/>
      <c r="E52" s="194"/>
      <c r="F52" s="195"/>
      <c r="G52" s="68"/>
      <c r="H52" s="68"/>
      <c r="I52" s="68"/>
      <c r="J52" s="68"/>
      <c r="K52" s="68"/>
      <c r="L52" s="68"/>
      <c r="M52" s="68"/>
      <c r="N52" s="68"/>
    </row>
    <row r="53" ht="12.0" customHeight="1">
      <c r="A53" s="68"/>
      <c r="B53" s="68"/>
      <c r="C53" s="68"/>
      <c r="D53" s="194"/>
      <c r="E53" s="194"/>
      <c r="F53" s="195"/>
      <c r="G53" s="68"/>
      <c r="H53" s="68"/>
      <c r="I53" s="68"/>
      <c r="J53" s="68"/>
      <c r="K53" s="68"/>
      <c r="L53" s="68"/>
      <c r="M53" s="68"/>
      <c r="N53" s="68"/>
    </row>
    <row r="54" ht="12.0" customHeight="1">
      <c r="A54" s="68"/>
      <c r="B54" s="68"/>
      <c r="C54" s="68"/>
      <c r="D54" s="194"/>
      <c r="E54" s="194"/>
      <c r="F54" s="195"/>
      <c r="G54" s="68"/>
      <c r="H54" s="68"/>
      <c r="I54" s="68"/>
      <c r="J54" s="68"/>
      <c r="K54" s="68"/>
      <c r="L54" s="68"/>
      <c r="M54" s="68"/>
      <c r="N54" s="68"/>
    </row>
    <row r="55" ht="39.0" customHeight="1">
      <c r="A55" s="68"/>
      <c r="B55" s="68"/>
      <c r="C55" s="68"/>
      <c r="D55" s="193"/>
      <c r="E55" s="194"/>
      <c r="F55" s="195"/>
      <c r="G55" s="68"/>
      <c r="H55" s="68"/>
      <c r="I55" s="68"/>
      <c r="J55" s="68"/>
      <c r="K55" s="68"/>
      <c r="L55" s="68"/>
      <c r="M55" s="68"/>
      <c r="N55" s="68"/>
    </row>
    <row r="56" ht="12.0" customHeight="1">
      <c r="A56" s="68"/>
      <c r="B56" s="68"/>
      <c r="C56" s="68"/>
      <c r="D56" s="196"/>
      <c r="E56" s="196"/>
      <c r="F56" s="117"/>
      <c r="G56" s="113"/>
      <c r="H56" s="113"/>
      <c r="I56" s="113"/>
      <c r="J56" s="113"/>
      <c r="K56" s="113"/>
      <c r="L56" s="113"/>
      <c r="M56" s="113"/>
      <c r="N56" s="68"/>
    </row>
    <row r="57" ht="12.0" customHeight="1">
      <c r="A57" s="68"/>
      <c r="B57" s="68"/>
      <c r="C57" s="197"/>
      <c r="D57" s="197"/>
      <c r="E57" s="197"/>
      <c r="F57" s="198"/>
      <c r="G57" s="197"/>
      <c r="H57" s="113"/>
      <c r="I57" s="113"/>
      <c r="J57" s="199"/>
      <c r="K57" s="199"/>
      <c r="L57" s="199"/>
      <c r="M57" s="113"/>
      <c r="N57" s="68"/>
    </row>
    <row r="58" ht="12.0" customHeight="1">
      <c r="A58" s="68"/>
      <c r="B58" s="68"/>
      <c r="C58" s="68"/>
      <c r="D58" s="196"/>
      <c r="E58" s="11" t="s">
        <v>81</v>
      </c>
      <c r="F58" s="113"/>
      <c r="G58" s="68"/>
      <c r="H58" s="113"/>
      <c r="I58" s="113"/>
      <c r="J58" s="200"/>
      <c r="K58" s="11" t="s">
        <v>82</v>
      </c>
      <c r="L58" s="200"/>
      <c r="M58" s="113"/>
      <c r="N58" s="68"/>
    </row>
    <row r="59" ht="12.0" customHeight="1">
      <c r="A59" s="68"/>
      <c r="B59" s="68"/>
      <c r="C59" s="68"/>
      <c r="D59" s="11"/>
      <c r="E59" s="11"/>
      <c r="F59" s="11"/>
      <c r="G59" s="11"/>
      <c r="H59" s="113"/>
      <c r="I59" s="113"/>
      <c r="J59" s="200"/>
      <c r="K59" s="11"/>
      <c r="L59" s="200"/>
      <c r="M59" s="113"/>
      <c r="N59" s="68"/>
    </row>
    <row r="60" ht="12.0" customHeight="1">
      <c r="A60" s="68"/>
      <c r="B60" s="68"/>
      <c r="C60" s="68"/>
      <c r="D60" s="196"/>
      <c r="E60" s="196"/>
      <c r="F60" s="196"/>
      <c r="G60" s="113"/>
      <c r="H60" s="113"/>
      <c r="I60" s="113"/>
      <c r="J60" s="113"/>
      <c r="K60" s="113"/>
      <c r="L60" s="113"/>
      <c r="M60" s="113"/>
      <c r="N60" s="68"/>
    </row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3">
    <mergeCell ref="B6:M6"/>
    <mergeCell ref="F7:I7"/>
    <mergeCell ref="B8:M8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2012-05-29T12:29:31Z</dcterms:created>
  <dc:creator>XP</dc:creator>
</cp:coreProperties>
</file>